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815" activeTab="7"/>
  </bookViews>
  <sheets>
    <sheet name="Question #1 " sheetId="10" r:id="rId1"/>
    <sheet name="Question #2 " sheetId="11" r:id="rId2"/>
    <sheet name="Question #3 " sheetId="12" r:id="rId3"/>
    <sheet name="Question #4" sheetId="1" r:id="rId4"/>
    <sheet name="Question #5" sheetId="2" r:id="rId5"/>
    <sheet name="Question #6" sheetId="3" r:id="rId6"/>
    <sheet name="Question #7" sheetId="4" r:id="rId7"/>
    <sheet name="Question #8" sheetId="5" r:id="rId8"/>
  </sheets>
  <calcPr calcId="145621"/>
</workbook>
</file>

<file path=xl/calcChain.xml><?xml version="1.0" encoding="utf-8"?>
<calcChain xmlns="http://schemas.openxmlformats.org/spreadsheetml/2006/main">
  <c r="N10" i="10" l="1"/>
  <c r="N9" i="10"/>
  <c r="N8" i="10"/>
  <c r="N7" i="10"/>
  <c r="N6" i="10"/>
  <c r="N5" i="10"/>
  <c r="N4" i="10"/>
  <c r="N3" i="10"/>
  <c r="M11" i="10"/>
  <c r="D64" i="10"/>
  <c r="E64" i="10"/>
  <c r="F64" i="10"/>
  <c r="G64" i="10"/>
  <c r="H64" i="10"/>
  <c r="I64" i="10"/>
  <c r="J64" i="10"/>
  <c r="C64" i="10"/>
  <c r="K10" i="10"/>
  <c r="K9" i="10"/>
  <c r="K8" i="10"/>
  <c r="K7" i="10"/>
  <c r="K6" i="10"/>
  <c r="K5" i="10"/>
  <c r="K4" i="10"/>
  <c r="K3" i="10"/>
  <c r="J11" i="10"/>
  <c r="D112" i="10"/>
  <c r="E112" i="10"/>
  <c r="F112" i="10"/>
  <c r="G112" i="10"/>
  <c r="H112" i="10"/>
  <c r="I112" i="10"/>
  <c r="J112" i="10"/>
  <c r="C112" i="10"/>
  <c r="L9" i="11"/>
  <c r="L8" i="11"/>
  <c r="L7" i="11"/>
  <c r="I9" i="11"/>
  <c r="I8" i="11"/>
  <c r="I7" i="11"/>
  <c r="K10" i="11"/>
  <c r="H10" i="11"/>
  <c r="D104" i="11"/>
  <c r="E104" i="11"/>
  <c r="C104" i="11"/>
  <c r="D56" i="11"/>
  <c r="E56" i="11"/>
  <c r="C56" i="11"/>
  <c r="O10" i="1"/>
  <c r="O9" i="1"/>
  <c r="O8" i="1"/>
  <c r="O7" i="1"/>
  <c r="N11" i="1"/>
  <c r="G103" i="1"/>
  <c r="E103" i="1"/>
  <c r="F103" i="1"/>
  <c r="D103" i="1"/>
  <c r="L10" i="1"/>
  <c r="L9" i="1"/>
  <c r="L8" i="1"/>
  <c r="L7" i="1"/>
  <c r="K11" i="1"/>
  <c r="E55" i="1"/>
  <c r="F55" i="1"/>
  <c r="G55" i="1"/>
  <c r="D55" i="1"/>
  <c r="S18" i="5"/>
  <c r="S17" i="5"/>
  <c r="S16" i="5"/>
  <c r="S15" i="5"/>
  <c r="S14" i="5"/>
  <c r="S13" i="5"/>
  <c r="S12" i="5"/>
  <c r="S11" i="5"/>
  <c r="S10" i="5"/>
  <c r="S9" i="5"/>
  <c r="S8" i="5"/>
  <c r="R19" i="5"/>
  <c r="D104" i="5"/>
  <c r="E104" i="5"/>
  <c r="F104" i="5"/>
  <c r="G104" i="5"/>
  <c r="H104" i="5"/>
  <c r="I104" i="5"/>
  <c r="J104" i="5"/>
  <c r="K104" i="5"/>
  <c r="L104" i="5"/>
  <c r="M104" i="5"/>
  <c r="C104" i="5"/>
  <c r="P18" i="5"/>
  <c r="P17" i="5"/>
  <c r="P16" i="5"/>
  <c r="P15" i="5"/>
  <c r="P14" i="5"/>
  <c r="P13" i="5"/>
  <c r="P12" i="5"/>
  <c r="P11" i="5"/>
  <c r="P10" i="5"/>
  <c r="P9" i="5"/>
  <c r="P8" i="5"/>
  <c r="O19" i="5"/>
  <c r="D56" i="5"/>
  <c r="E56" i="5"/>
  <c r="F56" i="5"/>
  <c r="G56" i="5"/>
  <c r="H56" i="5"/>
  <c r="I56" i="5"/>
  <c r="J56" i="5"/>
  <c r="K56" i="5"/>
  <c r="L56" i="5"/>
  <c r="M56" i="5"/>
  <c r="C56" i="5"/>
  <c r="L10" i="4"/>
  <c r="L9" i="4"/>
  <c r="L8" i="4"/>
  <c r="L7" i="4"/>
  <c r="L6" i="4"/>
  <c r="L5" i="4"/>
  <c r="L4" i="4"/>
  <c r="L3" i="4"/>
  <c r="K11" i="4"/>
  <c r="D112" i="4"/>
  <c r="E112" i="4"/>
  <c r="F112" i="4"/>
  <c r="G112" i="4"/>
  <c r="H112" i="4"/>
  <c r="I112" i="4"/>
  <c r="J112" i="4"/>
  <c r="C112" i="4"/>
  <c r="I10" i="4"/>
  <c r="I9" i="4"/>
  <c r="I8" i="4"/>
  <c r="I7" i="4"/>
  <c r="I6" i="4"/>
  <c r="I5" i="4"/>
  <c r="I4" i="4"/>
  <c r="I3" i="4"/>
  <c r="H11" i="4"/>
  <c r="D64" i="4"/>
  <c r="E64" i="4"/>
  <c r="F64" i="4"/>
  <c r="G64" i="4"/>
  <c r="H64" i="4"/>
  <c r="I64" i="4"/>
  <c r="J64" i="4"/>
  <c r="C64" i="4"/>
  <c r="G2" i="11" l="1"/>
  <c r="C3" i="11" s="1"/>
  <c r="D3" i="11"/>
  <c r="C105" i="11"/>
  <c r="D105" i="11"/>
  <c r="E105" i="11"/>
  <c r="C113" i="10"/>
  <c r="D113" i="10"/>
  <c r="E113" i="10"/>
  <c r="F113" i="10"/>
  <c r="G113" i="10"/>
  <c r="H113" i="10"/>
  <c r="I113" i="10"/>
  <c r="J113" i="10"/>
  <c r="E3" i="11" l="1"/>
  <c r="D105" i="1"/>
  <c r="E105" i="1"/>
  <c r="F105" i="1"/>
  <c r="M3" i="5"/>
  <c r="L3" i="5"/>
  <c r="K3" i="5"/>
  <c r="J3" i="5"/>
  <c r="I3" i="5"/>
  <c r="H3" i="5"/>
  <c r="G3" i="5"/>
  <c r="F3" i="5"/>
  <c r="E3" i="5"/>
  <c r="D3" i="5"/>
  <c r="C3" i="5"/>
  <c r="O2" i="5"/>
  <c r="D105" i="5"/>
  <c r="E105" i="5"/>
  <c r="F105" i="5"/>
  <c r="G105" i="5"/>
  <c r="H105" i="5"/>
  <c r="I105" i="5"/>
  <c r="J105" i="5"/>
  <c r="K105" i="5"/>
  <c r="L105" i="5"/>
  <c r="M105" i="5"/>
  <c r="C105" i="5"/>
  <c r="C10" i="4"/>
  <c r="C9" i="4"/>
  <c r="C8" i="4"/>
  <c r="C7" i="4"/>
  <c r="C6" i="4"/>
  <c r="C5" i="4"/>
  <c r="C4" i="4"/>
  <c r="C3" i="4"/>
  <c r="B11" i="4"/>
  <c r="D113" i="4"/>
  <c r="E113" i="4"/>
  <c r="F113" i="4"/>
  <c r="G113" i="4"/>
  <c r="H113" i="4"/>
  <c r="I113" i="4"/>
  <c r="J113" i="4"/>
  <c r="C113" i="4"/>
  <c r="G3" i="1"/>
  <c r="F3" i="1"/>
  <c r="E3" i="1"/>
  <c r="D3" i="1"/>
  <c r="I2" i="1" l="1"/>
</calcChain>
</file>

<file path=xl/sharedStrings.xml><?xml version="1.0" encoding="utf-8"?>
<sst xmlns="http://schemas.openxmlformats.org/spreadsheetml/2006/main" count="1548" uniqueCount="99">
  <si>
    <t>ID #</t>
  </si>
  <si>
    <t>M/F</t>
  </si>
  <si>
    <t>How do you listen to music most often?</t>
  </si>
  <si>
    <t>ID  #</t>
  </si>
  <si>
    <t>Radio</t>
  </si>
  <si>
    <t>iPod/CDS</t>
  </si>
  <si>
    <t>Genre</t>
  </si>
  <si>
    <t xml:space="preserve">No music </t>
  </si>
  <si>
    <t>How many hours in a typical week do you listen to music?</t>
  </si>
  <si>
    <t>Hours</t>
  </si>
  <si>
    <t xml:space="preserve">How many hours in a typical week do you spend watching television? </t>
  </si>
  <si>
    <t xml:space="preserve">Hours </t>
  </si>
  <si>
    <t>F</t>
  </si>
  <si>
    <t>x</t>
  </si>
  <si>
    <t>M</t>
  </si>
  <si>
    <t>Oth</t>
  </si>
  <si>
    <t>Com</t>
  </si>
  <si>
    <t>Sci</t>
  </si>
  <si>
    <t>Eng</t>
  </si>
  <si>
    <t>Edu</t>
  </si>
  <si>
    <t>Gov</t>
  </si>
  <si>
    <t>Bus</t>
  </si>
  <si>
    <t>Med</t>
  </si>
  <si>
    <t>ID#</t>
  </si>
  <si>
    <t>Other (Oth)</t>
  </si>
  <si>
    <t>Communications (Com)</t>
  </si>
  <si>
    <t>Science (Sci)</t>
  </si>
  <si>
    <t>Engineering (eng)</t>
  </si>
  <si>
    <t>Education (Edu)</t>
  </si>
  <si>
    <t>Government (Gov)</t>
  </si>
  <si>
    <t>Business (Bus)</t>
  </si>
  <si>
    <t>Medical (Med)</t>
  </si>
  <si>
    <t>What field of the workforce do you plan on entering?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</si>
  <si>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</si>
  <si>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</si>
  <si>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</si>
  <si>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</si>
  <si>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</si>
  <si>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</si>
  <si>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</si>
  <si>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</si>
  <si>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</si>
  <si>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</si>
  <si>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0</t>
  </si>
  <si>
    <t>How much have media advertisements affected your eating habits?</t>
  </si>
  <si>
    <t xml:space="preserve">TOTAL </t>
  </si>
  <si>
    <t>Count</t>
  </si>
  <si>
    <t xml:space="preserve">Total </t>
  </si>
  <si>
    <t>Proportion</t>
  </si>
  <si>
    <t>TOTAL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</si>
  <si>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</si>
  <si>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</si>
  <si>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</si>
  <si>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</si>
  <si>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</si>
  <si>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</si>
  <si>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</si>
  <si>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</si>
  <si>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</si>
  <si>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</si>
  <si>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</si>
  <si>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</si>
  <si>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Descriptive Statistics</t>
  </si>
  <si>
    <t>Total</t>
  </si>
  <si>
    <t>X</t>
  </si>
  <si>
    <t>With which religion would you most affiliate yourself?</t>
  </si>
  <si>
    <t>Undecided</t>
  </si>
  <si>
    <t>No</t>
  </si>
  <si>
    <t>Yes</t>
  </si>
  <si>
    <t>Do you believe in the existence of the Devil?</t>
  </si>
  <si>
    <t>Rating</t>
  </si>
  <si>
    <t>How confident are you in you body image? (Scale 1-10)</t>
  </si>
  <si>
    <t>Catholicism (CA)</t>
  </si>
  <si>
    <t>Satanism (SA)</t>
  </si>
  <si>
    <t>Christianity (CH)</t>
  </si>
  <si>
    <t>Hinduism (HI)</t>
  </si>
  <si>
    <t>Judaism (JU)</t>
  </si>
  <si>
    <t>Buddhism (BU)</t>
  </si>
  <si>
    <t>Other (OT)</t>
  </si>
  <si>
    <t>None (NO)</t>
  </si>
  <si>
    <t>CA</t>
  </si>
  <si>
    <t>SA</t>
  </si>
  <si>
    <t>CH</t>
  </si>
  <si>
    <t>HI</t>
  </si>
  <si>
    <t>JU</t>
  </si>
  <si>
    <t>BU</t>
  </si>
  <si>
    <t>OT</t>
  </si>
  <si>
    <t>NO</t>
  </si>
  <si>
    <t>MALES</t>
  </si>
  <si>
    <t>Females</t>
  </si>
  <si>
    <t>Males</t>
  </si>
  <si>
    <t>Female Totals</t>
  </si>
  <si>
    <t xml:space="preserve">Count </t>
  </si>
  <si>
    <t xml:space="preserve">Male Total </t>
  </si>
  <si>
    <t>Female Total</t>
  </si>
  <si>
    <t>Male Total</t>
  </si>
  <si>
    <t xml:space="preserve">Female Totals </t>
  </si>
  <si>
    <t xml:space="preserve">Proportion </t>
  </si>
  <si>
    <r>
      <rPr>
        <b/>
        <sz val="19"/>
        <color theme="1"/>
        <rFont val="Calibri"/>
        <family val="2"/>
        <scheme val="minor"/>
      </rPr>
      <t>FEMALES</t>
    </r>
    <r>
      <rPr>
        <sz val="19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</si>
</sst>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9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1" xfId="1"/>
    <xf numFmtId="0" fontId="2" fillId="0" borderId="0" xfId="0" applyFont="1" applyAlignment="1">
      <alignment horizontal="left"/>
    </xf>
    <xf numFmtId="0" fontId="1" fillId="0" borderId="0" xfId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2" applyNumberFormat="1" applyFont="1"/>
    <xf numFmtId="0" fontId="4" fillId="0" borderId="0" xfId="0" applyFont="1"/>
    <xf numFmtId="164" fontId="0" fillId="0" borderId="0" xfId="2" applyNumberFormat="1" applyFont="1" applyAlignment="1">
      <alignment horizontal="center"/>
    </xf>
    <xf numFmtId="0" fontId="5" fillId="0" borderId="0" xfId="1" applyFont="1" applyBorder="1" applyAlignment="1">
      <alignment horizontal="center"/>
    </xf>
    <xf numFmtId="164" fontId="5" fillId="0" borderId="0" xfId="2" applyNumberFormat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Fill="1" applyBorder="1" applyAlignment="1"/>
    <xf numFmtId="0" fontId="0" fillId="0" borderId="2" xfId="0" applyFill="1" applyBorder="1" applyAlignment="1"/>
    <xf numFmtId="0" fontId="7" fillId="0" borderId="3" xfId="0" applyFont="1" applyFill="1" applyBorder="1" applyAlignment="1">
      <alignment horizontal="centerContinuous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" fillId="0" borderId="0" xfId="1" applyBorder="1" applyAlignment="1">
      <alignment horizontal="center"/>
    </xf>
    <xf numFmtId="0" fontId="9" fillId="0" borderId="0" xfId="0" applyFont="1"/>
  </cellXfs>
  <cellStyles count="3">
    <cellStyle name="Heading 1" xfId="1" builtinId="16"/>
    <cellStyle name="Normal" xfId="0" builtinId="0"/>
    <cellStyle name="Percent" xfId="2" builtinId="5"/>
  </cellStyles>
  <dxfs count="27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2:J113" totalsRowShown="0" headerRowDxfId="26" dataDxfId="25">
  <autoFilter ref="A12:J113"/>
  <sortState ref="A13:J111">
    <sortCondition ref="B13:B111"/>
  </sortState>
  <tableColumns count="10">
    <tableColumn id="1" name="ID#" dataDxfId="24"/>
    <tableColumn id="2" name="M/F" dataDxfId="23"/>
    <tableColumn id="3" name="Med" dataDxfId="22"/>
    <tableColumn id="4" name="Bus" dataDxfId="21"/>
    <tableColumn id="5" name="Gov" dataDxfId="20"/>
    <tableColumn id="6" name="Edu" dataDxfId="19"/>
    <tableColumn id="7" name="Eng" dataDxfId="18"/>
    <tableColumn id="8" name="Sci" dataDxfId="17"/>
    <tableColumn id="9" name="Com" dataDxfId="16"/>
    <tableColumn id="10" name="Oth" dataDxfId="15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4:M105" totalsRowShown="0" headerRowDxfId="14" dataDxfId="13">
  <autoFilter ref="A4:M105"/>
  <sortState ref="A5:M103">
    <sortCondition ref="B5:B103"/>
  </sortState>
  <tableColumns count="13">
    <tableColumn id="1" name="ID#" dataDxfId="12"/>
    <tableColumn id="2" name="M/F" dataDxfId="11"/>
    <tableColumn id="3" name="0" dataDxfId="10"/>
    <tableColumn id="4" name="1" dataDxfId="9"/>
    <tableColumn id="5" name="2" dataDxfId="8"/>
    <tableColumn id="6" name="3" dataDxfId="7"/>
    <tableColumn id="7" name="4" dataDxfId="6"/>
    <tableColumn id="8" name="5" dataDxfId="5"/>
    <tableColumn id="9" name="6" dataDxfId="4"/>
    <tableColumn id="10" name="7" dataDxfId="3"/>
    <tableColumn id="11" name="8" dataDxfId="2"/>
    <tableColumn id="12" name="9" dataDxfId="1"/>
    <tableColumn id="13" name="10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workbookViewId="0">
      <pane ySplit="12" topLeftCell="A54" activePane="bottomLeft" state="frozen"/>
      <selection pane="bottomLeft" activeCell="P7" sqref="P7"/>
    </sheetView>
  </sheetViews>
  <sheetFormatPr defaultRowHeight="15" x14ac:dyDescent="0.25"/>
  <cols>
    <col min="1" max="1" width="12" customWidth="1"/>
    <col min="2" max="2" width="10.42578125" customWidth="1"/>
    <col min="3" max="10" width="12.7109375" customWidth="1"/>
    <col min="11" max="11" width="11.28515625" customWidth="1"/>
    <col min="13" max="13" width="15.7109375" customWidth="1"/>
    <col min="14" max="14" width="11.85546875" customWidth="1"/>
  </cols>
  <sheetData>
    <row r="1" spans="1:14" ht="25.5" thickBot="1" x14ac:dyDescent="0.45">
      <c r="A1" s="2" t="s">
        <v>65</v>
      </c>
      <c r="J1" s="19" t="s">
        <v>88</v>
      </c>
      <c r="M1" s="21" t="s">
        <v>98</v>
      </c>
    </row>
    <row r="2" spans="1:14" ht="21" thickTop="1" thickBot="1" x14ac:dyDescent="0.35">
      <c r="A2" s="2"/>
      <c r="B2" s="1"/>
      <c r="C2" s="1"/>
      <c r="D2" s="16" t="s">
        <v>46</v>
      </c>
      <c r="E2" s="16" t="s">
        <v>48</v>
      </c>
      <c r="F2" s="1"/>
      <c r="H2" s="1"/>
      <c r="I2" s="1"/>
      <c r="J2" s="16" t="s">
        <v>46</v>
      </c>
      <c r="K2" s="16" t="s">
        <v>48</v>
      </c>
      <c r="M2" s="16" t="s">
        <v>46</v>
      </c>
      <c r="N2" s="16" t="s">
        <v>48</v>
      </c>
    </row>
    <row r="3" spans="1:14" ht="15.75" thickTop="1" x14ac:dyDescent="0.25">
      <c r="B3" s="5" t="s">
        <v>72</v>
      </c>
      <c r="C3" s="1"/>
      <c r="D3" s="1">
        <v>24</v>
      </c>
      <c r="E3" s="17">
        <v>0.245</v>
      </c>
      <c r="F3" s="1"/>
      <c r="H3" s="5" t="s">
        <v>72</v>
      </c>
      <c r="I3" s="1"/>
      <c r="J3" s="1">
        <v>13</v>
      </c>
      <c r="K3" s="17">
        <f>13/47</f>
        <v>0.27659574468085107</v>
      </c>
      <c r="M3" s="1">
        <v>11</v>
      </c>
      <c r="N3" s="8">
        <f>11/51</f>
        <v>0.21568627450980393</v>
      </c>
    </row>
    <row r="4" spans="1:14" x14ac:dyDescent="0.25">
      <c r="B4" s="5" t="s">
        <v>73</v>
      </c>
      <c r="C4" s="1"/>
      <c r="D4" s="1">
        <v>4</v>
      </c>
      <c r="E4" s="17">
        <v>4.1000000000000002E-2</v>
      </c>
      <c r="F4" s="1"/>
      <c r="H4" s="5" t="s">
        <v>73</v>
      </c>
      <c r="I4" s="1"/>
      <c r="J4" s="1">
        <v>2</v>
      </c>
      <c r="K4" s="17">
        <f>2/47</f>
        <v>4.2553191489361701E-2</v>
      </c>
      <c r="M4" s="1">
        <v>2</v>
      </c>
      <c r="N4" s="8">
        <f>2/51</f>
        <v>3.9215686274509803E-2</v>
      </c>
    </row>
    <row r="5" spans="1:14" x14ac:dyDescent="0.25">
      <c r="B5" s="5" t="s">
        <v>74</v>
      </c>
      <c r="C5" s="1"/>
      <c r="D5" s="1">
        <v>25</v>
      </c>
      <c r="E5" s="17">
        <v>0.255</v>
      </c>
      <c r="F5" s="1"/>
      <c r="H5" s="5" t="s">
        <v>74</v>
      </c>
      <c r="I5" s="1"/>
      <c r="J5" s="1">
        <v>9</v>
      </c>
      <c r="K5" s="17">
        <f>9/47</f>
        <v>0.19148936170212766</v>
      </c>
      <c r="M5" s="1">
        <v>16</v>
      </c>
      <c r="N5" s="8">
        <f>16/51</f>
        <v>0.31372549019607843</v>
      </c>
    </row>
    <row r="6" spans="1:14" x14ac:dyDescent="0.25">
      <c r="B6" s="5" t="s">
        <v>75</v>
      </c>
      <c r="C6" s="1"/>
      <c r="D6" s="1">
        <v>2</v>
      </c>
      <c r="E6" s="17">
        <v>0.02</v>
      </c>
      <c r="F6" s="1"/>
      <c r="H6" s="5" t="s">
        <v>75</v>
      </c>
      <c r="I6" s="1"/>
      <c r="J6" s="1">
        <v>1</v>
      </c>
      <c r="K6" s="17">
        <f>1/47</f>
        <v>2.1276595744680851E-2</v>
      </c>
      <c r="M6" s="1">
        <v>1</v>
      </c>
      <c r="N6" s="8">
        <f>1/51</f>
        <v>1.9607843137254902E-2</v>
      </c>
    </row>
    <row r="7" spans="1:14" x14ac:dyDescent="0.25">
      <c r="B7" s="5" t="s">
        <v>76</v>
      </c>
      <c r="C7" s="1"/>
      <c r="D7" s="1">
        <v>7</v>
      </c>
      <c r="E7" s="17">
        <v>7.0999999999999994E-2</v>
      </c>
      <c r="F7" s="1"/>
      <c r="H7" s="5" t="s">
        <v>76</v>
      </c>
      <c r="I7" s="1"/>
      <c r="J7" s="1">
        <v>5</v>
      </c>
      <c r="K7" s="17">
        <f>5/47</f>
        <v>0.10638297872340426</v>
      </c>
      <c r="M7" s="1">
        <v>2</v>
      </c>
      <c r="N7" s="8">
        <f>2/51</f>
        <v>3.9215686274509803E-2</v>
      </c>
    </row>
    <row r="8" spans="1:14" x14ac:dyDescent="0.25">
      <c r="B8" s="5" t="s">
        <v>77</v>
      </c>
      <c r="C8" s="1"/>
      <c r="D8" s="1">
        <v>4</v>
      </c>
      <c r="E8" s="17">
        <v>4.1000000000000002E-2</v>
      </c>
      <c r="F8" s="1"/>
      <c r="H8" s="5" t="s">
        <v>77</v>
      </c>
      <c r="I8" s="1"/>
      <c r="J8" s="1">
        <v>1</v>
      </c>
      <c r="K8" s="17">
        <f>1/47</f>
        <v>2.1276595744680851E-2</v>
      </c>
      <c r="M8" s="1">
        <v>3</v>
      </c>
      <c r="N8" s="8">
        <f>3/51</f>
        <v>5.8823529411764705E-2</v>
      </c>
    </row>
    <row r="9" spans="1:14" x14ac:dyDescent="0.25">
      <c r="B9" s="5" t="s">
        <v>78</v>
      </c>
      <c r="C9" s="1"/>
      <c r="D9" s="1">
        <v>14</v>
      </c>
      <c r="E9" s="17">
        <v>0.14299999999999999</v>
      </c>
      <c r="F9" s="1"/>
      <c r="H9" s="5" t="s">
        <v>78</v>
      </c>
      <c r="I9" s="1"/>
      <c r="J9" s="1">
        <v>9</v>
      </c>
      <c r="K9" s="17">
        <f>9/47</f>
        <v>0.19148936170212766</v>
      </c>
      <c r="M9" s="1">
        <v>5</v>
      </c>
      <c r="N9" s="8">
        <f>5/51</f>
        <v>9.8039215686274508E-2</v>
      </c>
    </row>
    <row r="10" spans="1:14" x14ac:dyDescent="0.25">
      <c r="B10" s="5" t="s">
        <v>79</v>
      </c>
      <c r="C10" s="1"/>
      <c r="D10" s="1">
        <v>18</v>
      </c>
      <c r="E10" s="17">
        <v>0.184</v>
      </c>
      <c r="F10" s="1"/>
      <c r="H10" s="5" t="s">
        <v>79</v>
      </c>
      <c r="I10" s="1"/>
      <c r="J10" s="1">
        <v>7</v>
      </c>
      <c r="K10" s="17">
        <f>7/47</f>
        <v>0.14893617021276595</v>
      </c>
      <c r="M10" s="1">
        <v>11</v>
      </c>
      <c r="N10" s="8">
        <f>11/51</f>
        <v>0.21568627450980393</v>
      </c>
    </row>
    <row r="11" spans="1:14" x14ac:dyDescent="0.25">
      <c r="B11" s="18" t="s">
        <v>45</v>
      </c>
      <c r="C11" s="1"/>
      <c r="D11" s="1">
        <v>98</v>
      </c>
      <c r="E11" s="17"/>
      <c r="F11" s="1"/>
      <c r="H11" s="18" t="s">
        <v>45</v>
      </c>
      <c r="I11" s="1"/>
      <c r="J11" s="1">
        <f>J3+J4+J5+J6+J7+J8+J9+J10</f>
        <v>47</v>
      </c>
      <c r="K11" s="17"/>
      <c r="M11" s="1">
        <f>M3+M4+M5+M6+M7+M8+M9+M10</f>
        <v>51</v>
      </c>
      <c r="N11" s="1"/>
    </row>
    <row r="12" spans="1:14" x14ac:dyDescent="0.25">
      <c r="A12" s="1" t="s">
        <v>23</v>
      </c>
      <c r="B12" s="1" t="s">
        <v>1</v>
      </c>
      <c r="C12" s="1" t="s">
        <v>80</v>
      </c>
      <c r="D12" s="1" t="s">
        <v>81</v>
      </c>
      <c r="E12" s="1" t="s">
        <v>82</v>
      </c>
      <c r="F12" s="1" t="s">
        <v>83</v>
      </c>
      <c r="G12" s="1" t="s">
        <v>84</v>
      </c>
      <c r="H12" s="1" t="s">
        <v>85</v>
      </c>
      <c r="I12" s="1" t="s">
        <v>86</v>
      </c>
      <c r="J12" s="1" t="s">
        <v>87</v>
      </c>
      <c r="K12" s="1"/>
      <c r="L12" s="1"/>
      <c r="M12" s="1"/>
    </row>
    <row r="13" spans="1:14" x14ac:dyDescent="0.25">
      <c r="A13" s="1">
        <v>1</v>
      </c>
      <c r="B13" s="1" t="s">
        <v>12</v>
      </c>
      <c r="C13" s="1"/>
      <c r="D13" s="1"/>
      <c r="E13" s="1" t="s">
        <v>64</v>
      </c>
      <c r="F13" s="1"/>
      <c r="G13" s="1"/>
      <c r="H13" s="1"/>
      <c r="I13" s="1"/>
      <c r="J13" s="1"/>
      <c r="K13" s="1"/>
      <c r="L13" s="1"/>
      <c r="M13" s="1"/>
    </row>
    <row r="14" spans="1:14" x14ac:dyDescent="0.25">
      <c r="A14" s="1">
        <v>2</v>
      </c>
      <c r="B14" s="1" t="s">
        <v>12</v>
      </c>
      <c r="C14" s="1"/>
      <c r="D14" s="1"/>
      <c r="E14" s="1"/>
      <c r="F14" s="1"/>
      <c r="G14" s="1"/>
      <c r="H14" s="1"/>
      <c r="I14" s="1" t="s">
        <v>64</v>
      </c>
      <c r="J14" s="1"/>
      <c r="K14" s="1"/>
      <c r="L14" s="1"/>
      <c r="M14" s="1"/>
    </row>
    <row r="15" spans="1:14" x14ac:dyDescent="0.25">
      <c r="A15" s="1">
        <v>4</v>
      </c>
      <c r="B15" s="1" t="s">
        <v>12</v>
      </c>
      <c r="C15" s="1"/>
      <c r="D15" s="1"/>
      <c r="E15" s="1"/>
      <c r="F15" s="1"/>
      <c r="G15" s="1"/>
      <c r="H15" s="1"/>
      <c r="I15" s="1"/>
      <c r="J15" s="1" t="s">
        <v>64</v>
      </c>
      <c r="K15" s="1"/>
      <c r="L15" s="1"/>
      <c r="M15" s="1"/>
    </row>
    <row r="16" spans="1:14" x14ac:dyDescent="0.25">
      <c r="A16" s="1">
        <v>6</v>
      </c>
      <c r="B16" s="1" t="s">
        <v>12</v>
      </c>
      <c r="C16" s="1"/>
      <c r="D16" s="1" t="s">
        <v>64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>
        <v>8</v>
      </c>
      <c r="B17" s="1" t="s">
        <v>12</v>
      </c>
      <c r="C17" s="1" t="s">
        <v>64</v>
      </c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>
        <v>11</v>
      </c>
      <c r="B18" s="1" t="s">
        <v>12</v>
      </c>
      <c r="C18" s="1"/>
      <c r="D18" s="1"/>
      <c r="E18" s="1"/>
      <c r="F18" s="1"/>
      <c r="G18" s="1"/>
      <c r="H18" s="1"/>
      <c r="I18" s="1"/>
      <c r="J18" s="1" t="s">
        <v>64</v>
      </c>
      <c r="K18" s="1"/>
      <c r="L18" s="1"/>
      <c r="M18" s="1"/>
    </row>
    <row r="19" spans="1:13" x14ac:dyDescent="0.25">
      <c r="A19" s="1">
        <v>12</v>
      </c>
      <c r="B19" s="1" t="s">
        <v>12</v>
      </c>
      <c r="C19" s="1"/>
      <c r="D19" s="1"/>
      <c r="E19" s="1" t="s">
        <v>64</v>
      </c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">
        <v>17</v>
      </c>
      <c r="B20" s="1" t="s">
        <v>12</v>
      </c>
      <c r="C20" s="1"/>
      <c r="D20" s="1"/>
      <c r="E20" s="1"/>
      <c r="F20" s="1"/>
      <c r="G20" s="1"/>
      <c r="H20" s="1"/>
      <c r="I20" s="1" t="s">
        <v>64</v>
      </c>
      <c r="J20" s="1"/>
      <c r="K20" s="1"/>
      <c r="L20" s="1"/>
      <c r="M20" s="1"/>
    </row>
    <row r="21" spans="1:13" x14ac:dyDescent="0.25">
      <c r="A21" s="1">
        <v>20</v>
      </c>
      <c r="B21" s="1" t="s">
        <v>12</v>
      </c>
      <c r="C21" s="1"/>
      <c r="D21" s="1"/>
      <c r="E21" s="1"/>
      <c r="F21" s="1"/>
      <c r="G21" s="1"/>
      <c r="H21" s="1"/>
      <c r="I21" s="1"/>
      <c r="J21" s="1" t="s">
        <v>64</v>
      </c>
      <c r="K21" s="1"/>
      <c r="L21" s="1"/>
      <c r="M21" s="1"/>
    </row>
    <row r="22" spans="1:13" x14ac:dyDescent="0.25">
      <c r="A22" s="1">
        <v>21</v>
      </c>
      <c r="B22" s="1" t="s">
        <v>12</v>
      </c>
      <c r="C22" s="1" t="s">
        <v>64</v>
      </c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">
        <v>27</v>
      </c>
      <c r="B23" s="1" t="s">
        <v>12</v>
      </c>
      <c r="C23" s="1"/>
      <c r="D23" s="1"/>
      <c r="E23" s="1"/>
      <c r="F23" s="1"/>
      <c r="G23" s="1"/>
      <c r="H23" s="1" t="s">
        <v>64</v>
      </c>
      <c r="I23" s="1"/>
      <c r="J23" s="1"/>
      <c r="K23" s="1"/>
      <c r="L23" s="1"/>
      <c r="M23" s="1"/>
    </row>
    <row r="24" spans="1:13" x14ac:dyDescent="0.25">
      <c r="A24" s="1">
        <v>28</v>
      </c>
      <c r="B24" s="1" t="s">
        <v>12</v>
      </c>
      <c r="C24" s="1"/>
      <c r="D24" s="1" t="s">
        <v>64</v>
      </c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">
        <v>29</v>
      </c>
      <c r="B25" s="1" t="s">
        <v>12</v>
      </c>
      <c r="C25" s="1"/>
      <c r="D25" s="1"/>
      <c r="E25" s="1" t="s">
        <v>64</v>
      </c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1">
        <v>32</v>
      </c>
      <c r="B26" s="1" t="s">
        <v>12</v>
      </c>
      <c r="C26" s="1"/>
      <c r="D26" s="1"/>
      <c r="E26" s="1"/>
      <c r="F26" s="1"/>
      <c r="G26" s="1" t="s">
        <v>64</v>
      </c>
      <c r="H26" s="1"/>
      <c r="I26" s="1"/>
      <c r="J26" s="1"/>
      <c r="K26" s="1"/>
      <c r="L26" s="1"/>
      <c r="M26" s="1"/>
    </row>
    <row r="27" spans="1:13" x14ac:dyDescent="0.25">
      <c r="A27" s="1">
        <v>33</v>
      </c>
      <c r="B27" s="1" t="s">
        <v>12</v>
      </c>
      <c r="C27" s="1"/>
      <c r="D27" s="1"/>
      <c r="E27" s="1" t="s">
        <v>64</v>
      </c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1">
        <v>35</v>
      </c>
      <c r="B28" s="1" t="s">
        <v>12</v>
      </c>
      <c r="C28" s="1"/>
      <c r="D28" s="1"/>
      <c r="E28" s="1" t="s">
        <v>64</v>
      </c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1">
        <v>39</v>
      </c>
      <c r="B29" s="1" t="s">
        <v>12</v>
      </c>
      <c r="C29" s="1" t="s">
        <v>64</v>
      </c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>
        <v>40</v>
      </c>
      <c r="B30" s="1" t="s">
        <v>12</v>
      </c>
      <c r="C30" s="1"/>
      <c r="D30" s="1"/>
      <c r="E30" s="1" t="s">
        <v>64</v>
      </c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1">
        <v>41</v>
      </c>
      <c r="B31" s="1" t="s">
        <v>12</v>
      </c>
      <c r="C31" s="1"/>
      <c r="D31" s="1"/>
      <c r="E31" s="1"/>
      <c r="F31" s="1"/>
      <c r="G31" s="1"/>
      <c r="H31" s="1"/>
      <c r="I31" s="1"/>
      <c r="J31" s="1" t="s">
        <v>64</v>
      </c>
      <c r="K31" s="1"/>
      <c r="L31" s="1"/>
      <c r="M31" s="1"/>
    </row>
    <row r="32" spans="1:13" x14ac:dyDescent="0.25">
      <c r="A32" s="1">
        <v>45</v>
      </c>
      <c r="B32" s="1" t="s">
        <v>12</v>
      </c>
      <c r="C32" s="1"/>
      <c r="D32" s="1"/>
      <c r="E32" s="1" t="s">
        <v>64</v>
      </c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>
        <v>46</v>
      </c>
      <c r="B33" s="1" t="s">
        <v>12</v>
      </c>
      <c r="C33" s="1"/>
      <c r="D33" s="1"/>
      <c r="E33" s="1"/>
      <c r="F33" s="1"/>
      <c r="G33" s="1"/>
      <c r="H33" s="1" t="s">
        <v>64</v>
      </c>
      <c r="I33" s="1"/>
      <c r="J33" s="1"/>
      <c r="K33" s="1"/>
      <c r="L33" s="1"/>
      <c r="M33" s="1"/>
    </row>
    <row r="34" spans="1:13" x14ac:dyDescent="0.25">
      <c r="A34" s="1">
        <v>47</v>
      </c>
      <c r="B34" s="1" t="s">
        <v>12</v>
      </c>
      <c r="C34" s="1"/>
      <c r="D34" s="1"/>
      <c r="E34" s="1"/>
      <c r="F34" s="1"/>
      <c r="G34" s="1"/>
      <c r="H34" s="1"/>
      <c r="I34" s="1"/>
      <c r="J34" s="1" t="s">
        <v>64</v>
      </c>
      <c r="K34" s="1"/>
      <c r="L34" s="1"/>
      <c r="M34" s="1"/>
    </row>
    <row r="35" spans="1:13" x14ac:dyDescent="0.25">
      <c r="A35" s="1">
        <v>49</v>
      </c>
      <c r="B35" s="1" t="s">
        <v>12</v>
      </c>
      <c r="C35" s="1"/>
      <c r="D35" s="1"/>
      <c r="E35" s="1" t="s">
        <v>64</v>
      </c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>
        <v>51</v>
      </c>
      <c r="B36" s="1" t="s">
        <v>12</v>
      </c>
      <c r="C36" s="1"/>
      <c r="D36" s="1"/>
      <c r="E36" s="1"/>
      <c r="F36" s="1" t="s">
        <v>64</v>
      </c>
      <c r="G36" s="1"/>
      <c r="H36" s="1"/>
      <c r="I36" s="1"/>
      <c r="J36" s="1"/>
      <c r="K36" s="1"/>
      <c r="L36" s="1"/>
      <c r="M36" s="1"/>
    </row>
    <row r="37" spans="1:13" x14ac:dyDescent="0.25">
      <c r="A37" s="1">
        <v>53</v>
      </c>
      <c r="B37" s="1" t="s">
        <v>12</v>
      </c>
      <c r="C37" s="1"/>
      <c r="D37" s="1"/>
      <c r="E37" s="1" t="s">
        <v>64</v>
      </c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>
        <v>56</v>
      </c>
      <c r="B38" s="1" t="s">
        <v>12</v>
      </c>
      <c r="C38" s="1"/>
      <c r="D38" s="1"/>
      <c r="E38" s="1"/>
      <c r="F38" s="1"/>
      <c r="G38" s="1"/>
      <c r="H38" s="1"/>
      <c r="I38" s="1"/>
      <c r="J38" s="1" t="s">
        <v>64</v>
      </c>
      <c r="K38" s="1"/>
      <c r="L38" s="1"/>
      <c r="M38" s="1"/>
    </row>
    <row r="39" spans="1:13" x14ac:dyDescent="0.25">
      <c r="A39" s="1">
        <v>57</v>
      </c>
      <c r="B39" s="1" t="s">
        <v>12</v>
      </c>
      <c r="C39" s="1" t="s">
        <v>64</v>
      </c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>
        <v>59</v>
      </c>
      <c r="B40" s="1" t="s">
        <v>12</v>
      </c>
      <c r="C40" s="1"/>
      <c r="D40" s="1"/>
      <c r="E40" s="1" t="s">
        <v>64</v>
      </c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>
        <v>61</v>
      </c>
      <c r="B41" s="1" t="s">
        <v>12</v>
      </c>
      <c r="C41" s="1"/>
      <c r="D41" s="1"/>
      <c r="E41" s="1" t="s">
        <v>64</v>
      </c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>
        <v>62</v>
      </c>
      <c r="B42" s="1" t="s">
        <v>12</v>
      </c>
      <c r="C42" s="1" t="s">
        <v>64</v>
      </c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1">
        <v>63</v>
      </c>
      <c r="B43" s="1" t="s">
        <v>12</v>
      </c>
      <c r="C43" s="1" t="s">
        <v>64</v>
      </c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>
        <v>64</v>
      </c>
      <c r="B44" s="1" t="s">
        <v>12</v>
      </c>
      <c r="C44" s="1" t="s">
        <v>64</v>
      </c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">
        <v>65</v>
      </c>
      <c r="B45" s="1" t="s">
        <v>12</v>
      </c>
      <c r="C45" s="1"/>
      <c r="D45" s="1"/>
      <c r="E45" s="1" t="s">
        <v>64</v>
      </c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1">
        <v>66</v>
      </c>
      <c r="B46" s="1" t="s">
        <v>12</v>
      </c>
      <c r="C46" s="1"/>
      <c r="D46" s="1"/>
      <c r="E46" s="1"/>
      <c r="F46" s="1"/>
      <c r="G46" s="1" t="s">
        <v>64</v>
      </c>
      <c r="H46" s="1"/>
      <c r="I46" s="1"/>
      <c r="J46" s="1"/>
      <c r="K46" s="1"/>
      <c r="L46" s="1"/>
      <c r="M46" s="1"/>
    </row>
    <row r="47" spans="1:13" x14ac:dyDescent="0.25">
      <c r="A47" s="1">
        <v>67</v>
      </c>
      <c r="B47" s="1" t="s">
        <v>12</v>
      </c>
      <c r="C47" s="1"/>
      <c r="D47" s="1"/>
      <c r="E47" s="1"/>
      <c r="F47" s="1"/>
      <c r="G47" s="1"/>
      <c r="H47" s="1"/>
      <c r="I47" s="1"/>
      <c r="J47" s="1" t="s">
        <v>64</v>
      </c>
      <c r="K47" s="1"/>
      <c r="L47" s="1"/>
      <c r="M47" s="1"/>
    </row>
    <row r="48" spans="1:13" x14ac:dyDescent="0.25">
      <c r="A48" s="1">
        <v>72</v>
      </c>
      <c r="B48" s="1" t="s">
        <v>12</v>
      </c>
      <c r="C48" s="1"/>
      <c r="D48" s="1"/>
      <c r="E48" s="1"/>
      <c r="F48" s="1"/>
      <c r="G48" s="1"/>
      <c r="H48" s="1"/>
      <c r="I48" s="1"/>
      <c r="J48" s="1" t="s">
        <v>64</v>
      </c>
      <c r="K48" s="1"/>
      <c r="L48" s="1"/>
      <c r="M48" s="1"/>
    </row>
    <row r="49" spans="1:13" x14ac:dyDescent="0.25">
      <c r="A49" s="1">
        <v>74</v>
      </c>
      <c r="B49" s="1" t="s">
        <v>12</v>
      </c>
      <c r="C49" s="1" t="s">
        <v>64</v>
      </c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>
        <v>75</v>
      </c>
      <c r="B50" s="1" t="s">
        <v>12</v>
      </c>
      <c r="C50" s="1"/>
      <c r="D50" s="1"/>
      <c r="E50" s="1" t="s">
        <v>64</v>
      </c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>
        <v>77</v>
      </c>
      <c r="B51" s="1" t="s">
        <v>12</v>
      </c>
      <c r="C51" s="1" t="s">
        <v>64</v>
      </c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">
        <v>78</v>
      </c>
      <c r="B52" s="1" t="s">
        <v>12</v>
      </c>
      <c r="C52" s="1" t="s">
        <v>64</v>
      </c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>
        <v>80</v>
      </c>
      <c r="B53" s="1" t="s">
        <v>12</v>
      </c>
      <c r="C53" s="1" t="s">
        <v>64</v>
      </c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>
        <v>82</v>
      </c>
      <c r="B54" s="1" t="s">
        <v>12</v>
      </c>
      <c r="C54" s="1"/>
      <c r="D54" s="1"/>
      <c r="E54" s="1" t="s">
        <v>64</v>
      </c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">
        <v>85</v>
      </c>
      <c r="B55" s="1" t="s">
        <v>12</v>
      </c>
      <c r="C55" s="1"/>
      <c r="D55" s="1"/>
      <c r="E55" s="1"/>
      <c r="F55" s="1"/>
      <c r="G55" s="1"/>
      <c r="H55" s="1"/>
      <c r="I55" s="1"/>
      <c r="J55" s="1" t="s">
        <v>64</v>
      </c>
      <c r="K55" s="1"/>
      <c r="L55" s="1"/>
      <c r="M55" s="1"/>
    </row>
    <row r="56" spans="1:13" x14ac:dyDescent="0.25">
      <c r="A56" s="1">
        <v>86</v>
      </c>
      <c r="B56" s="1" t="s">
        <v>12</v>
      </c>
      <c r="C56" s="1"/>
      <c r="D56" s="1"/>
      <c r="E56" s="1"/>
      <c r="F56" s="1"/>
      <c r="G56" s="1"/>
      <c r="H56" s="1"/>
      <c r="I56" s="1"/>
      <c r="J56" s="1" t="s">
        <v>64</v>
      </c>
      <c r="K56" s="1"/>
      <c r="L56" s="1"/>
      <c r="M56" s="1"/>
    </row>
    <row r="57" spans="1:13" x14ac:dyDescent="0.25">
      <c r="A57" s="1">
        <v>87</v>
      </c>
      <c r="B57" s="1" t="s">
        <v>12</v>
      </c>
      <c r="C57" s="1"/>
      <c r="D57" s="1"/>
      <c r="E57" s="1" t="s">
        <v>64</v>
      </c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">
        <v>88</v>
      </c>
      <c r="B58" s="1" t="s">
        <v>12</v>
      </c>
      <c r="C58" s="1"/>
      <c r="D58" s="1"/>
      <c r="E58" s="1"/>
      <c r="F58" s="1"/>
      <c r="G58" s="1"/>
      <c r="H58" s="1"/>
      <c r="I58" s="1" t="s">
        <v>64</v>
      </c>
      <c r="J58" s="1"/>
      <c r="K58" s="1"/>
      <c r="L58" s="1"/>
      <c r="M58" s="1"/>
    </row>
    <row r="59" spans="1:13" x14ac:dyDescent="0.25">
      <c r="A59" s="1">
        <v>91</v>
      </c>
      <c r="B59" s="1" t="s">
        <v>12</v>
      </c>
      <c r="C59" s="1"/>
      <c r="D59" s="1"/>
      <c r="E59" s="1" t="s">
        <v>64</v>
      </c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>
        <v>92</v>
      </c>
      <c r="B60" s="1" t="s">
        <v>12</v>
      </c>
      <c r="C60" s="1"/>
      <c r="D60" s="1"/>
      <c r="E60" s="1"/>
      <c r="F60" s="1"/>
      <c r="G60" s="1"/>
      <c r="H60" s="1" t="s">
        <v>64</v>
      </c>
      <c r="I60" s="1"/>
      <c r="J60" s="1"/>
      <c r="K60" s="1"/>
      <c r="L60" s="1"/>
      <c r="M60" s="1"/>
    </row>
    <row r="61" spans="1:13" x14ac:dyDescent="0.25">
      <c r="A61" s="1">
        <v>94</v>
      </c>
      <c r="B61" s="1" t="s">
        <v>12</v>
      </c>
      <c r="C61" s="1"/>
      <c r="D61" s="1"/>
      <c r="E61" s="1"/>
      <c r="F61" s="1"/>
      <c r="G61" s="1"/>
      <c r="H61" s="1"/>
      <c r="I61" s="1" t="s">
        <v>64</v>
      </c>
      <c r="J61" s="1"/>
      <c r="K61" s="1"/>
      <c r="L61" s="1"/>
      <c r="M61" s="1"/>
    </row>
    <row r="62" spans="1:13" x14ac:dyDescent="0.25">
      <c r="A62" s="1">
        <v>95</v>
      </c>
      <c r="B62" s="1" t="s">
        <v>12</v>
      </c>
      <c r="C62" s="1"/>
      <c r="D62" s="1"/>
      <c r="E62" s="1"/>
      <c r="F62" s="1"/>
      <c r="G62" s="1"/>
      <c r="H62" s="1"/>
      <c r="I62" s="1" t="s">
        <v>64</v>
      </c>
      <c r="J62" s="1"/>
      <c r="K62" s="1"/>
      <c r="L62" s="1"/>
      <c r="M62" s="1"/>
    </row>
    <row r="63" spans="1:13" x14ac:dyDescent="0.25">
      <c r="A63" s="1">
        <v>96</v>
      </c>
      <c r="B63" s="1" t="s">
        <v>12</v>
      </c>
      <c r="C63" s="1"/>
      <c r="D63" s="1"/>
      <c r="E63" s="1"/>
      <c r="F63" s="1"/>
      <c r="G63" s="1"/>
      <c r="H63" s="1"/>
      <c r="I63" s="1"/>
      <c r="J63" s="1" t="s">
        <v>64</v>
      </c>
      <c r="K63" s="1"/>
      <c r="L63" s="1"/>
      <c r="M63" s="1"/>
    </row>
    <row r="64" spans="1:13" x14ac:dyDescent="0.25">
      <c r="A64" s="1" t="s">
        <v>94</v>
      </c>
      <c r="B64" s="1"/>
      <c r="C64" s="1">
        <f>COUNTIF(C13:C63,"x")</f>
        <v>11</v>
      </c>
      <c r="D64" s="1">
        <f t="shared" ref="D64:J64" si="0">COUNTIF(D13:D63,"x")</f>
        <v>2</v>
      </c>
      <c r="E64" s="1">
        <f t="shared" si="0"/>
        <v>16</v>
      </c>
      <c r="F64" s="1">
        <f t="shared" si="0"/>
        <v>1</v>
      </c>
      <c r="G64" s="1">
        <f t="shared" si="0"/>
        <v>2</v>
      </c>
      <c r="H64" s="1">
        <f t="shared" si="0"/>
        <v>3</v>
      </c>
      <c r="I64" s="1">
        <f t="shared" si="0"/>
        <v>5</v>
      </c>
      <c r="J64" s="1">
        <f t="shared" si="0"/>
        <v>11</v>
      </c>
      <c r="K64" s="1"/>
      <c r="L64" s="1"/>
      <c r="M64" s="1"/>
    </row>
    <row r="65" spans="1:13" x14ac:dyDescent="0.25">
      <c r="A65" s="1">
        <v>3</v>
      </c>
      <c r="B65" s="1" t="s">
        <v>14</v>
      </c>
      <c r="C65" s="1"/>
      <c r="D65" s="1"/>
      <c r="E65" s="1"/>
      <c r="F65" s="1"/>
      <c r="G65" s="1"/>
      <c r="H65" s="1"/>
      <c r="I65" s="1"/>
      <c r="J65" s="1" t="s">
        <v>64</v>
      </c>
      <c r="K65" s="1"/>
      <c r="L65" s="1"/>
      <c r="M65" s="1"/>
    </row>
    <row r="66" spans="1:13" x14ac:dyDescent="0.25">
      <c r="A66" s="1">
        <v>5</v>
      </c>
      <c r="B66" s="1" t="s">
        <v>14</v>
      </c>
      <c r="C66" s="1"/>
      <c r="D66" s="1" t="s">
        <v>64</v>
      </c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1">
        <v>7</v>
      </c>
      <c r="B67" s="1" t="s">
        <v>14</v>
      </c>
      <c r="C67" s="1"/>
      <c r="D67" s="1"/>
      <c r="E67" s="1" t="s">
        <v>64</v>
      </c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1">
        <v>9</v>
      </c>
      <c r="B68" s="1" t="s">
        <v>14</v>
      </c>
      <c r="C68" s="1"/>
      <c r="D68" s="1"/>
      <c r="E68" s="1" t="s">
        <v>64</v>
      </c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1">
        <v>10</v>
      </c>
      <c r="B69" s="1" t="s">
        <v>14</v>
      </c>
      <c r="C69" s="1" t="s">
        <v>64</v>
      </c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">
        <v>13</v>
      </c>
      <c r="B70" s="1" t="s">
        <v>14</v>
      </c>
      <c r="C70" s="1"/>
      <c r="D70" s="1"/>
      <c r="E70" s="1"/>
      <c r="F70" s="1"/>
      <c r="G70" s="1"/>
      <c r="H70" s="1"/>
      <c r="I70" s="1" t="s">
        <v>64</v>
      </c>
      <c r="J70" s="1"/>
      <c r="K70" s="1"/>
      <c r="L70" s="1"/>
      <c r="M70" s="1"/>
    </row>
    <row r="71" spans="1:13" x14ac:dyDescent="0.25">
      <c r="A71" s="1">
        <v>14</v>
      </c>
      <c r="B71" s="1" t="s">
        <v>14</v>
      </c>
      <c r="C71" s="1"/>
      <c r="D71" s="1"/>
      <c r="E71" s="1"/>
      <c r="F71" s="1"/>
      <c r="G71" s="1"/>
      <c r="H71" s="1"/>
      <c r="I71" s="1" t="s">
        <v>64</v>
      </c>
      <c r="J71" s="1"/>
      <c r="K71" s="1"/>
      <c r="L71" s="1"/>
      <c r="M71" s="1"/>
    </row>
    <row r="72" spans="1:13" x14ac:dyDescent="0.25">
      <c r="A72" s="1">
        <v>15</v>
      </c>
      <c r="B72" s="1" t="s">
        <v>14</v>
      </c>
      <c r="C72" s="1"/>
      <c r="D72" s="1"/>
      <c r="E72" s="1"/>
      <c r="F72" s="1"/>
      <c r="G72" s="1"/>
      <c r="H72" s="1"/>
      <c r="I72" s="1"/>
      <c r="J72" s="1" t="s">
        <v>64</v>
      </c>
      <c r="K72" s="1"/>
      <c r="L72" s="1"/>
      <c r="M72" s="1"/>
    </row>
    <row r="73" spans="1:13" x14ac:dyDescent="0.25">
      <c r="A73" s="1">
        <v>16</v>
      </c>
      <c r="B73" s="1" t="s">
        <v>14</v>
      </c>
      <c r="C73" s="1"/>
      <c r="D73" s="1"/>
      <c r="E73" s="1" t="s">
        <v>64</v>
      </c>
      <c r="F73" s="1"/>
      <c r="G73" s="1"/>
      <c r="H73" s="1"/>
      <c r="I73" s="1"/>
      <c r="J73" s="1"/>
      <c r="K73" s="1"/>
      <c r="L73" s="1"/>
      <c r="M73" s="1"/>
    </row>
    <row r="74" spans="1:13" x14ac:dyDescent="0.25">
      <c r="A74" s="1">
        <v>18</v>
      </c>
      <c r="B74" s="1" t="s">
        <v>14</v>
      </c>
      <c r="C74" s="1" t="s">
        <v>64</v>
      </c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1">
        <v>19</v>
      </c>
      <c r="B75" s="1" t="s">
        <v>14</v>
      </c>
      <c r="C75" s="1"/>
      <c r="D75" s="1"/>
      <c r="E75" s="1"/>
      <c r="F75" s="1"/>
      <c r="G75" s="1"/>
      <c r="H75" s="1"/>
      <c r="I75" s="1"/>
      <c r="J75" s="1" t="s">
        <v>64</v>
      </c>
      <c r="K75" s="1"/>
      <c r="L75" s="1"/>
      <c r="M75" s="1"/>
    </row>
    <row r="76" spans="1:13" x14ac:dyDescent="0.25">
      <c r="A76" s="1">
        <v>22</v>
      </c>
      <c r="B76" s="1" t="s">
        <v>14</v>
      </c>
      <c r="C76" s="1"/>
      <c r="D76" s="1"/>
      <c r="E76" s="1"/>
      <c r="F76" s="1"/>
      <c r="G76" s="1"/>
      <c r="H76" s="1"/>
      <c r="I76" s="1" t="s">
        <v>64</v>
      </c>
      <c r="J76" s="1"/>
      <c r="K76" s="1"/>
      <c r="L76" s="1"/>
      <c r="M76" s="1"/>
    </row>
    <row r="77" spans="1:13" x14ac:dyDescent="0.25">
      <c r="A77" s="1">
        <v>23</v>
      </c>
      <c r="B77" s="1" t="s">
        <v>14</v>
      </c>
      <c r="C77" s="1"/>
      <c r="D77" s="1"/>
      <c r="E77" s="1"/>
      <c r="F77" s="1"/>
      <c r="G77" s="1"/>
      <c r="H77" s="1"/>
      <c r="I77" s="1" t="s">
        <v>64</v>
      </c>
      <c r="J77" s="1"/>
      <c r="K77" s="1"/>
      <c r="L77" s="1"/>
      <c r="M77" s="1"/>
    </row>
    <row r="78" spans="1:13" x14ac:dyDescent="0.25">
      <c r="A78" s="1">
        <v>24</v>
      </c>
      <c r="B78" s="1" t="s">
        <v>14</v>
      </c>
      <c r="C78" s="1" t="s">
        <v>64</v>
      </c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5">
      <c r="A79" s="1">
        <v>25</v>
      </c>
      <c r="B79" s="1" t="s">
        <v>14</v>
      </c>
      <c r="C79" s="1"/>
      <c r="D79" s="1"/>
      <c r="E79" s="1"/>
      <c r="F79" s="1"/>
      <c r="G79" s="1" t="s">
        <v>64</v>
      </c>
      <c r="H79" s="1"/>
      <c r="I79" s="1"/>
      <c r="J79" s="1"/>
      <c r="K79" s="1"/>
      <c r="L79" s="1"/>
      <c r="M79" s="1"/>
    </row>
    <row r="80" spans="1:13" x14ac:dyDescent="0.25">
      <c r="A80" s="1">
        <v>26</v>
      </c>
      <c r="B80" s="1" t="s">
        <v>14</v>
      </c>
      <c r="C80" s="1"/>
      <c r="D80" s="1"/>
      <c r="E80" s="1"/>
      <c r="F80" s="1"/>
      <c r="G80" s="1"/>
      <c r="H80" s="1"/>
      <c r="I80" s="1"/>
      <c r="J80" s="1" t="s">
        <v>64</v>
      </c>
      <c r="K80" s="1"/>
      <c r="L80" s="1"/>
      <c r="M80" s="1"/>
    </row>
    <row r="81" spans="1:13" x14ac:dyDescent="0.25">
      <c r="A81" s="1">
        <v>30</v>
      </c>
      <c r="B81" s="1" t="s">
        <v>14</v>
      </c>
      <c r="C81" s="1" t="s">
        <v>64</v>
      </c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5">
      <c r="A82" s="1">
        <v>31</v>
      </c>
      <c r="B82" s="1" t="s">
        <v>14</v>
      </c>
      <c r="C82" s="1" t="s">
        <v>64</v>
      </c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5">
      <c r="A83" s="1">
        <v>34</v>
      </c>
      <c r="B83" s="1" t="s">
        <v>14</v>
      </c>
      <c r="C83" s="1" t="s">
        <v>64</v>
      </c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>
        <v>36</v>
      </c>
      <c r="B84" s="1" t="s">
        <v>14</v>
      </c>
      <c r="C84" s="1"/>
      <c r="D84" s="1"/>
      <c r="E84" s="1"/>
      <c r="F84" s="1"/>
      <c r="G84" s="1" t="s">
        <v>64</v>
      </c>
      <c r="H84" s="1"/>
      <c r="I84" s="1"/>
      <c r="J84" s="1"/>
      <c r="K84" s="1"/>
      <c r="L84" s="1"/>
      <c r="M84" s="1"/>
    </row>
    <row r="85" spans="1:13" x14ac:dyDescent="0.25">
      <c r="A85" s="1">
        <v>37</v>
      </c>
      <c r="B85" s="1" t="s">
        <v>14</v>
      </c>
      <c r="C85" s="1"/>
      <c r="D85" s="1"/>
      <c r="E85" s="1" t="s">
        <v>64</v>
      </c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>
        <v>38</v>
      </c>
      <c r="B86" s="1" t="s">
        <v>14</v>
      </c>
      <c r="C86" s="1"/>
      <c r="D86" s="1"/>
      <c r="E86" s="1"/>
      <c r="F86" s="1"/>
      <c r="G86" s="1" t="s">
        <v>64</v>
      </c>
      <c r="H86" s="1"/>
      <c r="I86" s="1"/>
      <c r="J86" s="1"/>
      <c r="K86" s="1"/>
      <c r="L86" s="1"/>
      <c r="M86" s="1"/>
    </row>
    <row r="87" spans="1:13" x14ac:dyDescent="0.25">
      <c r="A87" s="1">
        <v>42</v>
      </c>
      <c r="B87" s="1" t="s">
        <v>14</v>
      </c>
      <c r="C87" s="1"/>
      <c r="D87" s="1"/>
      <c r="E87" s="1" t="s">
        <v>64</v>
      </c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>
        <v>43</v>
      </c>
      <c r="B88" s="1" t="s">
        <v>14</v>
      </c>
      <c r="C88" s="1" t="s">
        <v>64</v>
      </c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>
        <v>44</v>
      </c>
      <c r="B89" s="1" t="s">
        <v>14</v>
      </c>
      <c r="C89" s="1"/>
      <c r="D89" s="1"/>
      <c r="E89" s="1"/>
      <c r="F89" s="1"/>
      <c r="G89" s="1" t="s">
        <v>64</v>
      </c>
      <c r="H89" s="1"/>
      <c r="I89" s="1"/>
      <c r="J89" s="1"/>
      <c r="K89" s="1"/>
      <c r="L89" s="1"/>
      <c r="M89" s="1"/>
    </row>
    <row r="90" spans="1:13" x14ac:dyDescent="0.25">
      <c r="A90" s="1">
        <v>48</v>
      </c>
      <c r="B90" s="1" t="s">
        <v>14</v>
      </c>
      <c r="C90" s="1"/>
      <c r="D90" s="1"/>
      <c r="E90" s="1"/>
      <c r="F90" s="1"/>
      <c r="G90" s="1"/>
      <c r="H90" s="1"/>
      <c r="I90" s="1" t="s">
        <v>64</v>
      </c>
      <c r="J90" s="1"/>
      <c r="K90" s="1"/>
      <c r="L90" s="1"/>
      <c r="M90" s="1"/>
    </row>
    <row r="91" spans="1:13" x14ac:dyDescent="0.25">
      <c r="A91" s="1">
        <v>50</v>
      </c>
      <c r="B91" s="1" t="s">
        <v>14</v>
      </c>
      <c r="C91" s="1"/>
      <c r="D91" s="1"/>
      <c r="E91" s="1"/>
      <c r="F91" s="1"/>
      <c r="G91" s="1"/>
      <c r="H91" s="1"/>
      <c r="I91" s="1" t="s">
        <v>64</v>
      </c>
      <c r="J91" s="1"/>
      <c r="K91" s="1"/>
      <c r="L91" s="1"/>
      <c r="M91" s="1"/>
    </row>
    <row r="92" spans="1:13" x14ac:dyDescent="0.25">
      <c r="A92" s="1">
        <v>52</v>
      </c>
      <c r="B92" s="1" t="s">
        <v>14</v>
      </c>
      <c r="C92" s="1"/>
      <c r="D92" s="1"/>
      <c r="E92" s="1" t="s">
        <v>64</v>
      </c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>
        <v>54</v>
      </c>
      <c r="B93" s="1" t="s">
        <v>14</v>
      </c>
      <c r="C93" s="1"/>
      <c r="D93" s="1"/>
      <c r="E93" s="1"/>
      <c r="F93" s="1"/>
      <c r="G93" s="1"/>
      <c r="H93" s="1"/>
      <c r="I93" s="1"/>
      <c r="J93" s="1" t="s">
        <v>64</v>
      </c>
      <c r="K93" s="1"/>
      <c r="L93" s="1"/>
      <c r="M93" s="1"/>
    </row>
    <row r="94" spans="1:13" x14ac:dyDescent="0.25">
      <c r="A94" s="1">
        <v>55</v>
      </c>
      <c r="B94" s="1" t="s">
        <v>14</v>
      </c>
      <c r="C94" s="1"/>
      <c r="D94" s="1"/>
      <c r="E94" s="1"/>
      <c r="F94" s="1"/>
      <c r="G94" s="1"/>
      <c r="H94" s="1" t="s">
        <v>64</v>
      </c>
      <c r="I94" s="1"/>
      <c r="J94" s="1"/>
      <c r="K94" s="1"/>
      <c r="L94" s="1"/>
      <c r="M94" s="1"/>
    </row>
    <row r="95" spans="1:13" x14ac:dyDescent="0.25">
      <c r="A95" s="1">
        <v>58</v>
      </c>
      <c r="B95" s="1" t="s">
        <v>14</v>
      </c>
      <c r="C95" s="1" t="s">
        <v>64</v>
      </c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>
        <v>60</v>
      </c>
      <c r="B96" s="1" t="s">
        <v>14</v>
      </c>
      <c r="C96" s="1"/>
      <c r="D96" s="1"/>
      <c r="E96" s="1"/>
      <c r="F96" s="1"/>
      <c r="G96" s="1" t="s">
        <v>64</v>
      </c>
      <c r="H96" s="1"/>
      <c r="I96" s="1"/>
      <c r="J96" s="1"/>
      <c r="K96" s="1"/>
      <c r="L96" s="1"/>
      <c r="M96" s="1"/>
    </row>
    <row r="97" spans="1:13" x14ac:dyDescent="0.25">
      <c r="A97" s="1">
        <v>68</v>
      </c>
      <c r="B97" s="1" t="s">
        <v>14</v>
      </c>
      <c r="C97" s="1"/>
      <c r="D97" s="1"/>
      <c r="E97" s="1"/>
      <c r="F97" s="1"/>
      <c r="G97" s="1"/>
      <c r="H97" s="1"/>
      <c r="I97" s="1"/>
      <c r="J97" s="1" t="s">
        <v>64</v>
      </c>
      <c r="K97" s="1"/>
      <c r="L97" s="1"/>
      <c r="M97" s="1"/>
    </row>
    <row r="98" spans="1:13" x14ac:dyDescent="0.25">
      <c r="A98" s="1">
        <v>69</v>
      </c>
      <c r="B98" s="1" t="s">
        <v>14</v>
      </c>
      <c r="C98" s="1" t="s">
        <v>64</v>
      </c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">
        <v>70</v>
      </c>
      <c r="B99" s="1" t="s">
        <v>14</v>
      </c>
      <c r="C99" s="1" t="s">
        <v>64</v>
      </c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>
        <v>71</v>
      </c>
      <c r="B100" s="1" t="s">
        <v>14</v>
      </c>
      <c r="C100" s="1"/>
      <c r="D100" s="1"/>
      <c r="E100" s="1"/>
      <c r="F100" s="1"/>
      <c r="G100" s="1"/>
      <c r="H100" s="1"/>
      <c r="I100" s="1" t="s">
        <v>64</v>
      </c>
      <c r="J100" s="1"/>
      <c r="K100" s="1"/>
      <c r="L100" s="1"/>
      <c r="M100" s="1"/>
    </row>
    <row r="101" spans="1:13" x14ac:dyDescent="0.25">
      <c r="A101" s="1">
        <v>73</v>
      </c>
      <c r="B101" s="1" t="s">
        <v>14</v>
      </c>
      <c r="C101" s="1" t="s">
        <v>64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1">
        <v>76</v>
      </c>
      <c r="B102" s="1" t="s">
        <v>14</v>
      </c>
      <c r="C102" s="1" t="s">
        <v>64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">
        <v>79</v>
      </c>
      <c r="B103" s="1" t="s">
        <v>14</v>
      </c>
      <c r="C103" s="1"/>
      <c r="D103" s="1"/>
      <c r="E103" s="1"/>
      <c r="F103" s="1"/>
      <c r="G103" s="1"/>
      <c r="H103" s="1"/>
      <c r="I103" s="1" t="s">
        <v>64</v>
      </c>
      <c r="J103" s="1"/>
      <c r="K103" s="1"/>
      <c r="L103" s="1"/>
      <c r="M103" s="1"/>
    </row>
    <row r="104" spans="1:13" x14ac:dyDescent="0.25">
      <c r="A104" s="1">
        <v>81</v>
      </c>
      <c r="B104" s="1" t="s">
        <v>14</v>
      </c>
      <c r="C104" s="1"/>
      <c r="D104" s="1" t="s">
        <v>64</v>
      </c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">
        <v>83</v>
      </c>
      <c r="B105" s="1" t="s">
        <v>14</v>
      </c>
      <c r="C105" s="1"/>
      <c r="D105" s="1"/>
      <c r="E105" s="1" t="s">
        <v>64</v>
      </c>
      <c r="F105" s="1"/>
      <c r="G105" s="1"/>
      <c r="H105" s="1"/>
      <c r="I105" s="1"/>
      <c r="J105" s="1"/>
      <c r="K105" s="1"/>
      <c r="L105" s="1"/>
      <c r="M105" s="1"/>
    </row>
    <row r="106" spans="1:13" x14ac:dyDescent="0.25">
      <c r="A106" s="1">
        <v>84</v>
      </c>
      <c r="B106" s="1" t="s">
        <v>14</v>
      </c>
      <c r="C106" s="1"/>
      <c r="D106" s="1"/>
      <c r="E106" s="1" t="s">
        <v>64</v>
      </c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">
        <v>89</v>
      </c>
      <c r="B107" s="1" t="s">
        <v>14</v>
      </c>
      <c r="C107" s="1"/>
      <c r="D107" s="1"/>
      <c r="E107" s="1" t="s">
        <v>64</v>
      </c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>
        <v>90</v>
      </c>
      <c r="B108" s="1" t="s">
        <v>14</v>
      </c>
      <c r="C108" s="1"/>
      <c r="D108" s="1"/>
      <c r="E108" s="1"/>
      <c r="F108" s="1"/>
      <c r="G108" s="1"/>
      <c r="H108" s="1"/>
      <c r="I108" s="1"/>
      <c r="J108" s="1" t="s">
        <v>64</v>
      </c>
      <c r="K108" s="1"/>
      <c r="L108" s="1"/>
      <c r="M108" s="1"/>
    </row>
    <row r="109" spans="1:13" x14ac:dyDescent="0.25">
      <c r="A109" s="1">
        <v>93</v>
      </c>
      <c r="B109" s="1" t="s">
        <v>14</v>
      </c>
      <c r="C109" s="1" t="s">
        <v>64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>
        <v>97</v>
      </c>
      <c r="B110" s="1" t="s">
        <v>14</v>
      </c>
      <c r="C110" s="1"/>
      <c r="D110" s="1"/>
      <c r="E110" s="1"/>
      <c r="F110" s="1"/>
      <c r="G110" s="1"/>
      <c r="H110" s="1"/>
      <c r="I110" s="1" t="s">
        <v>64</v>
      </c>
      <c r="J110" s="1"/>
      <c r="K110" s="1"/>
      <c r="L110" s="1"/>
      <c r="M110" s="1"/>
    </row>
    <row r="111" spans="1:13" x14ac:dyDescent="0.25">
      <c r="A111" s="1">
        <v>98</v>
      </c>
      <c r="B111" s="1" t="s">
        <v>14</v>
      </c>
      <c r="C111" s="1"/>
      <c r="D111" s="1"/>
      <c r="E111" s="1"/>
      <c r="F111" s="1" t="s">
        <v>64</v>
      </c>
      <c r="G111" s="1"/>
      <c r="H111" s="1"/>
      <c r="I111" s="1"/>
      <c r="J111" s="1"/>
      <c r="K111" s="1"/>
      <c r="L111" s="1"/>
      <c r="M111" s="1"/>
    </row>
    <row r="112" spans="1:13" x14ac:dyDescent="0.25">
      <c r="A112" s="1" t="s">
        <v>95</v>
      </c>
      <c r="B112" s="1"/>
      <c r="C112" s="1">
        <f>COUNTIF(C65:C111,"x")</f>
        <v>13</v>
      </c>
      <c r="D112" s="1">
        <f t="shared" ref="D112:J112" si="1">COUNTIF(D65:D111,"x")</f>
        <v>2</v>
      </c>
      <c r="E112" s="1">
        <f t="shared" si="1"/>
        <v>9</v>
      </c>
      <c r="F112" s="1">
        <f t="shared" si="1"/>
        <v>1</v>
      </c>
      <c r="G112" s="1">
        <f t="shared" si="1"/>
        <v>5</v>
      </c>
      <c r="H112" s="1">
        <f t="shared" si="1"/>
        <v>1</v>
      </c>
      <c r="I112" s="1">
        <f t="shared" si="1"/>
        <v>9</v>
      </c>
      <c r="J112" s="1">
        <f t="shared" si="1"/>
        <v>7</v>
      </c>
      <c r="K112" s="1"/>
      <c r="L112" s="1"/>
      <c r="M112" s="1"/>
    </row>
    <row r="113" spans="1:13" x14ac:dyDescent="0.25">
      <c r="A113" s="1" t="s">
        <v>63</v>
      </c>
      <c r="B113" s="1"/>
      <c r="C113" s="1">
        <f t="shared" ref="C113:J113" si="2">COUNTIF(C13:C111,"X")</f>
        <v>24</v>
      </c>
      <c r="D113" s="1">
        <f t="shared" si="2"/>
        <v>4</v>
      </c>
      <c r="E113" s="1">
        <f t="shared" si="2"/>
        <v>25</v>
      </c>
      <c r="F113" s="1">
        <f t="shared" si="2"/>
        <v>2</v>
      </c>
      <c r="G113" s="1">
        <f t="shared" si="2"/>
        <v>7</v>
      </c>
      <c r="H113" s="1">
        <f t="shared" si="2"/>
        <v>4</v>
      </c>
      <c r="I113" s="1">
        <f t="shared" si="2"/>
        <v>14</v>
      </c>
      <c r="J113" s="1">
        <f t="shared" si="2"/>
        <v>18</v>
      </c>
      <c r="K113" s="1"/>
      <c r="L113" s="1"/>
      <c r="M113" s="1"/>
    </row>
  </sheetData>
  <sortState ref="A13:J111">
    <sortCondition ref="B13:B111"/>
  </sortState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workbookViewId="0">
      <pane ySplit="4" topLeftCell="A5" activePane="bottomLeft" state="frozen"/>
      <selection pane="bottomLeft" activeCell="H20" sqref="H20"/>
    </sheetView>
  </sheetViews>
  <sheetFormatPr defaultRowHeight="15" x14ac:dyDescent="0.25"/>
  <cols>
    <col min="1" max="1" width="12.85546875" customWidth="1"/>
    <col min="2" max="2" width="10.140625" customWidth="1"/>
    <col min="3" max="3" width="12.85546875" customWidth="1"/>
    <col min="4" max="4" width="12.5703125" customWidth="1"/>
    <col min="5" max="10" width="12.7109375" customWidth="1"/>
    <col min="12" max="12" width="11.85546875" customWidth="1"/>
  </cols>
  <sheetData>
    <row r="1" spans="1:13" ht="20.25" thickBot="1" x14ac:dyDescent="0.35">
      <c r="A1" s="2" t="s">
        <v>69</v>
      </c>
    </row>
    <row r="2" spans="1:13" ht="15.75" thickTop="1" x14ac:dyDescent="0.25">
      <c r="B2" s="7" t="s">
        <v>46</v>
      </c>
      <c r="C2">
        <v>58</v>
      </c>
      <c r="D2">
        <v>26</v>
      </c>
      <c r="E2">
        <v>13</v>
      </c>
      <c r="F2" s="7" t="s">
        <v>63</v>
      </c>
      <c r="G2">
        <f>C2+D2+E2</f>
        <v>97</v>
      </c>
    </row>
    <row r="3" spans="1:13" x14ac:dyDescent="0.25">
      <c r="B3" s="7" t="s">
        <v>48</v>
      </c>
      <c r="C3" s="6">
        <f>C2/G2</f>
        <v>0.59793814432989689</v>
      </c>
      <c r="D3" s="6">
        <f>D2/G2</f>
        <v>0.26804123711340205</v>
      </c>
      <c r="E3" s="6">
        <f>E2/G2</f>
        <v>0.13402061855670103</v>
      </c>
    </row>
    <row r="4" spans="1:13" x14ac:dyDescent="0.25">
      <c r="A4" s="1" t="s">
        <v>23</v>
      </c>
      <c r="B4" t="s">
        <v>1</v>
      </c>
      <c r="C4" t="s">
        <v>68</v>
      </c>
      <c r="D4" t="s">
        <v>67</v>
      </c>
      <c r="E4" t="s">
        <v>66</v>
      </c>
    </row>
    <row r="5" spans="1:13" x14ac:dyDescent="0.25">
      <c r="A5" s="1">
        <v>1</v>
      </c>
      <c r="B5" s="1" t="s">
        <v>12</v>
      </c>
      <c r="C5" s="1" t="s">
        <v>64</v>
      </c>
      <c r="D5" s="1"/>
      <c r="E5" s="1"/>
      <c r="G5" s="1"/>
      <c r="H5" s="16" t="s">
        <v>89</v>
      </c>
      <c r="I5" s="1"/>
      <c r="J5" s="1"/>
      <c r="K5" s="16" t="s">
        <v>90</v>
      </c>
      <c r="L5" s="1"/>
      <c r="M5" s="1"/>
    </row>
    <row r="6" spans="1:13" x14ac:dyDescent="0.25">
      <c r="A6" s="1">
        <v>2</v>
      </c>
      <c r="B6" s="1" t="s">
        <v>12</v>
      </c>
      <c r="C6" s="1" t="s">
        <v>64</v>
      </c>
      <c r="D6" s="1"/>
      <c r="E6" s="1"/>
      <c r="G6" s="1"/>
      <c r="H6" s="16" t="s">
        <v>46</v>
      </c>
      <c r="I6" s="16" t="s">
        <v>97</v>
      </c>
      <c r="J6" s="1"/>
      <c r="K6" s="16" t="s">
        <v>92</v>
      </c>
      <c r="L6" s="16" t="s">
        <v>48</v>
      </c>
      <c r="M6" s="1"/>
    </row>
    <row r="7" spans="1:13" x14ac:dyDescent="0.25">
      <c r="A7" s="1">
        <v>4</v>
      </c>
      <c r="B7" s="1" t="s">
        <v>12</v>
      </c>
      <c r="C7" s="1"/>
      <c r="D7" s="1" t="s">
        <v>64</v>
      </c>
      <c r="E7" s="1"/>
      <c r="G7" s="1"/>
      <c r="H7" s="1">
        <v>30</v>
      </c>
      <c r="I7" s="8">
        <f>30/51</f>
        <v>0.58823529411764708</v>
      </c>
      <c r="J7" s="1"/>
      <c r="K7" s="1">
        <v>28</v>
      </c>
      <c r="L7" s="8">
        <f>28/46</f>
        <v>0.60869565217391308</v>
      </c>
      <c r="M7" s="1"/>
    </row>
    <row r="8" spans="1:13" x14ac:dyDescent="0.25">
      <c r="A8" s="1">
        <v>6</v>
      </c>
      <c r="B8" s="1" t="s">
        <v>12</v>
      </c>
      <c r="C8" s="1" t="s">
        <v>64</v>
      </c>
      <c r="D8" s="1"/>
      <c r="E8" s="1"/>
      <c r="G8" s="1"/>
      <c r="H8" s="1">
        <v>14</v>
      </c>
      <c r="I8" s="8">
        <f>14/51</f>
        <v>0.27450980392156865</v>
      </c>
      <c r="J8" s="1"/>
      <c r="K8" s="1">
        <v>12</v>
      </c>
      <c r="L8" s="8">
        <f>12/46</f>
        <v>0.2608695652173913</v>
      </c>
      <c r="M8" s="1"/>
    </row>
    <row r="9" spans="1:13" x14ac:dyDescent="0.25">
      <c r="A9" s="1">
        <v>8</v>
      </c>
      <c r="B9" s="1" t="s">
        <v>12</v>
      </c>
      <c r="C9" s="1" t="s">
        <v>64</v>
      </c>
      <c r="D9" s="1"/>
      <c r="E9" s="1"/>
      <c r="G9" s="1"/>
      <c r="H9" s="1">
        <v>7</v>
      </c>
      <c r="I9" s="8">
        <f>7/51</f>
        <v>0.13725490196078433</v>
      </c>
      <c r="J9" s="1"/>
      <c r="K9" s="1">
        <v>6</v>
      </c>
      <c r="L9" s="8">
        <f>6/46</f>
        <v>0.13043478260869565</v>
      </c>
      <c r="M9" s="1"/>
    </row>
    <row r="10" spans="1:13" x14ac:dyDescent="0.25">
      <c r="A10" s="1">
        <v>11</v>
      </c>
      <c r="B10" s="1" t="s">
        <v>12</v>
      </c>
      <c r="C10" s="1"/>
      <c r="D10" s="1" t="s">
        <v>64</v>
      </c>
      <c r="E10" s="1"/>
      <c r="G10" s="16" t="s">
        <v>63</v>
      </c>
      <c r="H10" s="1">
        <f>H7+H8+H9</f>
        <v>51</v>
      </c>
      <c r="I10" s="1"/>
      <c r="J10" s="1"/>
      <c r="K10" s="1">
        <f>K7+K8+K9</f>
        <v>46</v>
      </c>
      <c r="L10" s="1"/>
      <c r="M10" s="1"/>
    </row>
    <row r="11" spans="1:13" x14ac:dyDescent="0.25">
      <c r="A11" s="1">
        <v>12</v>
      </c>
      <c r="B11" s="1" t="s">
        <v>12</v>
      </c>
      <c r="C11" s="1" t="s">
        <v>64</v>
      </c>
      <c r="D11" s="1"/>
      <c r="E11" s="1"/>
      <c r="G11" s="1"/>
      <c r="H11" s="1"/>
      <c r="I11" s="1"/>
      <c r="J11" s="1"/>
      <c r="K11" s="1"/>
      <c r="L11" s="1"/>
      <c r="M11" s="1"/>
    </row>
    <row r="12" spans="1:13" x14ac:dyDescent="0.25">
      <c r="A12" s="1">
        <v>17</v>
      </c>
      <c r="B12" s="1" t="s">
        <v>12</v>
      </c>
      <c r="C12" s="1" t="s">
        <v>64</v>
      </c>
      <c r="D12" s="1"/>
      <c r="E12" s="1"/>
    </row>
    <row r="13" spans="1:13" x14ac:dyDescent="0.25">
      <c r="A13" s="1">
        <v>20</v>
      </c>
      <c r="B13" s="1" t="s">
        <v>12</v>
      </c>
      <c r="C13" s="1"/>
      <c r="D13" s="1"/>
      <c r="E13" s="1" t="s">
        <v>64</v>
      </c>
    </row>
    <row r="14" spans="1:13" x14ac:dyDescent="0.25">
      <c r="A14" s="1">
        <v>21</v>
      </c>
      <c r="B14" s="1" t="s">
        <v>12</v>
      </c>
      <c r="C14" s="1" t="s">
        <v>64</v>
      </c>
      <c r="D14" s="1"/>
      <c r="E14" s="1"/>
    </row>
    <row r="15" spans="1:13" x14ac:dyDescent="0.25">
      <c r="A15" s="1">
        <v>27</v>
      </c>
      <c r="B15" s="1" t="s">
        <v>12</v>
      </c>
      <c r="C15" s="1" t="s">
        <v>64</v>
      </c>
      <c r="D15" s="1"/>
      <c r="E15" s="1"/>
    </row>
    <row r="16" spans="1:13" x14ac:dyDescent="0.25">
      <c r="A16" s="1">
        <v>28</v>
      </c>
      <c r="B16" s="1" t="s">
        <v>12</v>
      </c>
      <c r="C16" s="1" t="s">
        <v>64</v>
      </c>
      <c r="D16" s="1"/>
      <c r="E16" s="1"/>
    </row>
    <row r="17" spans="1:5" x14ac:dyDescent="0.25">
      <c r="A17" s="1">
        <v>29</v>
      </c>
      <c r="B17" s="1" t="s">
        <v>12</v>
      </c>
      <c r="C17" s="1" t="s">
        <v>64</v>
      </c>
      <c r="D17" s="1"/>
      <c r="E17" s="1"/>
    </row>
    <row r="18" spans="1:5" x14ac:dyDescent="0.25">
      <c r="A18" s="1">
        <v>32</v>
      </c>
      <c r="B18" s="1" t="s">
        <v>12</v>
      </c>
      <c r="C18" s="1"/>
      <c r="D18" s="1" t="s">
        <v>64</v>
      </c>
      <c r="E18" s="1"/>
    </row>
    <row r="19" spans="1:5" x14ac:dyDescent="0.25">
      <c r="A19" s="1">
        <v>33</v>
      </c>
      <c r="B19" s="1" t="s">
        <v>12</v>
      </c>
      <c r="C19" s="1" t="s">
        <v>64</v>
      </c>
      <c r="D19" s="1"/>
      <c r="E19" s="1"/>
    </row>
    <row r="20" spans="1:5" x14ac:dyDescent="0.25">
      <c r="A20" s="1">
        <v>35</v>
      </c>
      <c r="B20" s="1" t="s">
        <v>12</v>
      </c>
      <c r="C20" s="1" t="s">
        <v>64</v>
      </c>
      <c r="D20" s="1"/>
      <c r="E20" s="1"/>
    </row>
    <row r="21" spans="1:5" x14ac:dyDescent="0.25">
      <c r="A21" s="1">
        <v>39</v>
      </c>
      <c r="B21" s="1" t="s">
        <v>12</v>
      </c>
      <c r="C21" s="1" t="s">
        <v>64</v>
      </c>
      <c r="D21" s="1"/>
      <c r="E21" s="1"/>
    </row>
    <row r="22" spans="1:5" x14ac:dyDescent="0.25">
      <c r="A22" s="1">
        <v>40</v>
      </c>
      <c r="B22" s="1" t="s">
        <v>12</v>
      </c>
      <c r="C22" s="1" t="s">
        <v>64</v>
      </c>
      <c r="D22" s="1"/>
      <c r="E22" s="1"/>
    </row>
    <row r="23" spans="1:5" x14ac:dyDescent="0.25">
      <c r="A23" s="1">
        <v>41</v>
      </c>
      <c r="B23" s="1" t="s">
        <v>12</v>
      </c>
      <c r="C23" s="1"/>
      <c r="D23" s="1"/>
      <c r="E23" s="1" t="s">
        <v>64</v>
      </c>
    </row>
    <row r="24" spans="1:5" x14ac:dyDescent="0.25">
      <c r="A24" s="1">
        <v>45</v>
      </c>
      <c r="B24" s="1" t="s">
        <v>12</v>
      </c>
      <c r="C24" s="1" t="s">
        <v>64</v>
      </c>
      <c r="D24" s="1"/>
      <c r="E24" s="1"/>
    </row>
    <row r="25" spans="1:5" x14ac:dyDescent="0.25">
      <c r="A25" s="1">
        <v>46</v>
      </c>
      <c r="B25" s="1" t="s">
        <v>12</v>
      </c>
      <c r="C25" s="1"/>
      <c r="D25" s="1" t="s">
        <v>64</v>
      </c>
      <c r="E25" s="1"/>
    </row>
    <row r="26" spans="1:5" x14ac:dyDescent="0.25">
      <c r="A26" s="1">
        <v>47</v>
      </c>
      <c r="B26" s="1" t="s">
        <v>12</v>
      </c>
      <c r="D26" s="1" t="s">
        <v>64</v>
      </c>
    </row>
    <row r="27" spans="1:5" x14ac:dyDescent="0.25">
      <c r="A27" s="1">
        <v>49</v>
      </c>
      <c r="B27" s="1" t="s">
        <v>12</v>
      </c>
      <c r="C27" s="1"/>
      <c r="D27" s="1"/>
      <c r="E27" s="1" t="s">
        <v>64</v>
      </c>
    </row>
    <row r="28" spans="1:5" x14ac:dyDescent="0.25">
      <c r="A28" s="1">
        <v>51</v>
      </c>
      <c r="B28" s="1" t="s">
        <v>12</v>
      </c>
      <c r="C28" s="1"/>
      <c r="D28" s="1" t="s">
        <v>64</v>
      </c>
      <c r="E28" s="1"/>
    </row>
    <row r="29" spans="1:5" x14ac:dyDescent="0.25">
      <c r="A29" s="1">
        <v>53</v>
      </c>
      <c r="B29" s="1" t="s">
        <v>12</v>
      </c>
      <c r="C29" s="1"/>
      <c r="D29" s="1"/>
      <c r="E29" s="1" t="s">
        <v>64</v>
      </c>
    </row>
    <row r="30" spans="1:5" x14ac:dyDescent="0.25">
      <c r="A30" s="1">
        <v>56</v>
      </c>
      <c r="B30" s="1" t="s">
        <v>12</v>
      </c>
      <c r="C30" s="1"/>
      <c r="D30" s="1"/>
      <c r="E30" s="1" t="s">
        <v>64</v>
      </c>
    </row>
    <row r="31" spans="1:5" x14ac:dyDescent="0.25">
      <c r="A31" s="1">
        <v>57</v>
      </c>
      <c r="B31" s="1" t="s">
        <v>12</v>
      </c>
      <c r="C31" s="1" t="s">
        <v>64</v>
      </c>
      <c r="D31" s="1"/>
      <c r="E31" s="1"/>
    </row>
    <row r="32" spans="1:5" x14ac:dyDescent="0.25">
      <c r="A32" s="1">
        <v>59</v>
      </c>
      <c r="B32" s="1" t="s">
        <v>12</v>
      </c>
      <c r="C32" s="1" t="s">
        <v>64</v>
      </c>
      <c r="D32" s="1"/>
      <c r="E32" s="1"/>
    </row>
    <row r="33" spans="1:5" x14ac:dyDescent="0.25">
      <c r="A33" s="1">
        <v>61</v>
      </c>
      <c r="B33" s="1" t="s">
        <v>12</v>
      </c>
      <c r="C33" s="1" t="s">
        <v>64</v>
      </c>
      <c r="D33" s="1"/>
      <c r="E33" s="1"/>
    </row>
    <row r="34" spans="1:5" x14ac:dyDescent="0.25">
      <c r="A34" s="1">
        <v>62</v>
      </c>
      <c r="B34" s="1" t="s">
        <v>12</v>
      </c>
      <c r="C34" s="1" t="s">
        <v>64</v>
      </c>
      <c r="D34" s="1"/>
      <c r="E34" s="1"/>
    </row>
    <row r="35" spans="1:5" x14ac:dyDescent="0.25">
      <c r="A35" s="1">
        <v>63</v>
      </c>
      <c r="B35" s="1" t="s">
        <v>12</v>
      </c>
      <c r="C35" s="1"/>
      <c r="D35" s="1"/>
      <c r="E35" s="1" t="s">
        <v>64</v>
      </c>
    </row>
    <row r="36" spans="1:5" x14ac:dyDescent="0.25">
      <c r="A36" s="1">
        <v>64</v>
      </c>
      <c r="B36" s="1" t="s">
        <v>12</v>
      </c>
      <c r="C36" s="1" t="s">
        <v>64</v>
      </c>
      <c r="D36" s="1"/>
      <c r="E36" s="1"/>
    </row>
    <row r="37" spans="1:5" x14ac:dyDescent="0.25">
      <c r="A37" s="1">
        <v>65</v>
      </c>
      <c r="B37" s="1" t="s">
        <v>12</v>
      </c>
      <c r="C37" s="1" t="s">
        <v>64</v>
      </c>
      <c r="D37" s="1"/>
      <c r="E37" s="1"/>
    </row>
    <row r="38" spans="1:5" x14ac:dyDescent="0.25">
      <c r="A38" s="1">
        <v>66</v>
      </c>
      <c r="B38" s="1" t="s">
        <v>12</v>
      </c>
      <c r="C38" s="1"/>
      <c r="D38" s="1" t="s">
        <v>64</v>
      </c>
      <c r="E38" s="1"/>
    </row>
    <row r="39" spans="1:5" x14ac:dyDescent="0.25">
      <c r="A39" s="1">
        <v>67</v>
      </c>
      <c r="B39" s="1" t="s">
        <v>12</v>
      </c>
      <c r="C39" s="1"/>
      <c r="D39" s="1" t="s">
        <v>64</v>
      </c>
      <c r="E39" s="1"/>
    </row>
    <row r="40" spans="1:5" x14ac:dyDescent="0.25">
      <c r="A40" s="1">
        <v>72</v>
      </c>
      <c r="B40" s="1" t="s">
        <v>12</v>
      </c>
      <c r="C40" s="1"/>
      <c r="D40" s="1" t="s">
        <v>64</v>
      </c>
      <c r="E40" s="1"/>
    </row>
    <row r="41" spans="1:5" x14ac:dyDescent="0.25">
      <c r="A41" s="1">
        <v>74</v>
      </c>
      <c r="B41" s="1" t="s">
        <v>12</v>
      </c>
      <c r="C41" s="1"/>
      <c r="D41" s="1" t="s">
        <v>64</v>
      </c>
      <c r="E41" s="1"/>
    </row>
    <row r="42" spans="1:5" x14ac:dyDescent="0.25">
      <c r="A42" s="1">
        <v>75</v>
      </c>
      <c r="B42" s="1" t="s">
        <v>12</v>
      </c>
      <c r="C42" s="1"/>
      <c r="D42" s="1" t="s">
        <v>64</v>
      </c>
      <c r="E42" s="1"/>
    </row>
    <row r="43" spans="1:5" x14ac:dyDescent="0.25">
      <c r="A43" s="1">
        <v>77</v>
      </c>
      <c r="B43" s="1" t="s">
        <v>12</v>
      </c>
      <c r="C43" s="1"/>
      <c r="D43" s="1"/>
      <c r="E43" s="1" t="s">
        <v>64</v>
      </c>
    </row>
    <row r="44" spans="1:5" x14ac:dyDescent="0.25">
      <c r="A44" s="1">
        <v>78</v>
      </c>
      <c r="B44" s="1" t="s">
        <v>12</v>
      </c>
      <c r="C44" s="1" t="s">
        <v>64</v>
      </c>
      <c r="D44" s="1"/>
      <c r="E44" s="1"/>
    </row>
    <row r="45" spans="1:5" x14ac:dyDescent="0.25">
      <c r="A45" s="1">
        <v>80</v>
      </c>
      <c r="B45" s="1" t="s">
        <v>12</v>
      </c>
      <c r="C45" s="1" t="s">
        <v>64</v>
      </c>
      <c r="D45" s="1"/>
      <c r="E45" s="1"/>
    </row>
    <row r="46" spans="1:5" x14ac:dyDescent="0.25">
      <c r="A46" s="1">
        <v>82</v>
      </c>
      <c r="B46" s="1" t="s">
        <v>12</v>
      </c>
      <c r="C46" s="1" t="s">
        <v>64</v>
      </c>
      <c r="D46" s="1"/>
      <c r="E46" s="1"/>
    </row>
    <row r="47" spans="1:5" x14ac:dyDescent="0.25">
      <c r="A47" s="1">
        <v>85</v>
      </c>
      <c r="B47" s="1" t="s">
        <v>12</v>
      </c>
      <c r="C47" s="1" t="s">
        <v>64</v>
      </c>
      <c r="D47" s="1"/>
      <c r="E47" s="1"/>
    </row>
    <row r="48" spans="1:5" x14ac:dyDescent="0.25">
      <c r="A48" s="1">
        <v>86</v>
      </c>
      <c r="B48" s="1" t="s">
        <v>12</v>
      </c>
      <c r="C48" s="1"/>
      <c r="D48" s="1" t="s">
        <v>64</v>
      </c>
      <c r="E48" s="1"/>
    </row>
    <row r="49" spans="1:5" x14ac:dyDescent="0.25">
      <c r="A49" s="1">
        <v>87</v>
      </c>
      <c r="B49" s="1" t="s">
        <v>12</v>
      </c>
      <c r="C49" s="1"/>
      <c r="D49" s="1" t="s">
        <v>64</v>
      </c>
      <c r="E49" s="1"/>
    </row>
    <row r="50" spans="1:5" x14ac:dyDescent="0.25">
      <c r="A50" s="1">
        <v>88</v>
      </c>
      <c r="B50" s="1" t="s">
        <v>12</v>
      </c>
      <c r="C50" s="1" t="s">
        <v>64</v>
      </c>
      <c r="D50" s="1"/>
      <c r="E50" s="1"/>
    </row>
    <row r="51" spans="1:5" x14ac:dyDescent="0.25">
      <c r="A51" s="1">
        <v>91</v>
      </c>
      <c r="B51" s="1" t="s">
        <v>12</v>
      </c>
      <c r="C51" s="1" t="s">
        <v>64</v>
      </c>
      <c r="D51" s="1"/>
      <c r="E51" s="1"/>
    </row>
    <row r="52" spans="1:5" x14ac:dyDescent="0.25">
      <c r="A52" s="1">
        <v>92</v>
      </c>
      <c r="B52" s="1" t="s">
        <v>12</v>
      </c>
      <c r="C52" s="1"/>
      <c r="D52" s="1" t="s">
        <v>64</v>
      </c>
      <c r="E52" s="1"/>
    </row>
    <row r="53" spans="1:5" x14ac:dyDescent="0.25">
      <c r="A53" s="1">
        <v>94</v>
      </c>
      <c r="B53" s="1" t="s">
        <v>12</v>
      </c>
      <c r="C53" s="1" t="s">
        <v>64</v>
      </c>
      <c r="D53" s="1"/>
      <c r="E53" s="1"/>
    </row>
    <row r="54" spans="1:5" x14ac:dyDescent="0.25">
      <c r="A54" s="1">
        <v>95</v>
      </c>
      <c r="B54" s="1" t="s">
        <v>12</v>
      </c>
      <c r="C54" s="1" t="s">
        <v>64</v>
      </c>
      <c r="D54" s="1"/>
      <c r="E54" s="1"/>
    </row>
    <row r="55" spans="1:5" x14ac:dyDescent="0.25">
      <c r="A55" s="1">
        <v>96</v>
      </c>
      <c r="B55" s="1" t="s">
        <v>12</v>
      </c>
      <c r="C55" s="1" t="s">
        <v>64</v>
      </c>
      <c r="D55" s="1"/>
      <c r="E55" s="1"/>
    </row>
    <row r="56" spans="1:5" x14ac:dyDescent="0.25">
      <c r="A56" s="1" t="s">
        <v>94</v>
      </c>
      <c r="B56" s="1"/>
      <c r="C56" s="1">
        <f>COUNTIF(C5:C55,"x")</f>
        <v>30</v>
      </c>
      <c r="D56" s="1">
        <f t="shared" ref="D56:E56" si="0">COUNTIF(D5:D55,"x")</f>
        <v>14</v>
      </c>
      <c r="E56" s="1">
        <f t="shared" si="0"/>
        <v>7</v>
      </c>
    </row>
    <row r="57" spans="1:5" x14ac:dyDescent="0.25">
      <c r="A57" s="1">
        <v>3</v>
      </c>
      <c r="B57" s="1" t="s">
        <v>14</v>
      </c>
      <c r="C57" s="1" t="s">
        <v>64</v>
      </c>
      <c r="D57" s="1"/>
      <c r="E57" s="1"/>
    </row>
    <row r="58" spans="1:5" x14ac:dyDescent="0.25">
      <c r="A58" s="1">
        <v>5</v>
      </c>
      <c r="B58" s="1" t="s">
        <v>14</v>
      </c>
      <c r="C58" s="1" t="s">
        <v>64</v>
      </c>
      <c r="D58" s="1"/>
      <c r="E58" s="1"/>
    </row>
    <row r="59" spans="1:5" x14ac:dyDescent="0.25">
      <c r="A59" s="1">
        <v>7</v>
      </c>
      <c r="B59" s="1" t="s">
        <v>14</v>
      </c>
      <c r="C59" s="1" t="s">
        <v>64</v>
      </c>
      <c r="D59" s="1"/>
      <c r="E59" s="1"/>
    </row>
    <row r="60" spans="1:5" x14ac:dyDescent="0.25">
      <c r="A60" s="1">
        <v>9</v>
      </c>
      <c r="B60" s="1" t="s">
        <v>14</v>
      </c>
      <c r="C60" s="1" t="s">
        <v>64</v>
      </c>
      <c r="D60" s="1"/>
      <c r="E60" s="1"/>
    </row>
    <row r="61" spans="1:5" x14ac:dyDescent="0.25">
      <c r="A61" s="1">
        <v>10</v>
      </c>
      <c r="B61" s="1" t="s">
        <v>14</v>
      </c>
      <c r="C61" s="1" t="s">
        <v>64</v>
      </c>
      <c r="D61" s="1"/>
      <c r="E61" s="1"/>
    </row>
    <row r="62" spans="1:5" x14ac:dyDescent="0.25">
      <c r="A62" s="1">
        <v>13</v>
      </c>
      <c r="B62" s="1" t="s">
        <v>14</v>
      </c>
      <c r="C62" s="1"/>
      <c r="D62" s="1" t="s">
        <v>64</v>
      </c>
      <c r="E62" s="1"/>
    </row>
    <row r="63" spans="1:5" x14ac:dyDescent="0.25">
      <c r="A63" s="1">
        <v>14</v>
      </c>
      <c r="B63" s="1" t="s">
        <v>14</v>
      </c>
      <c r="C63" s="1"/>
      <c r="D63" s="1"/>
      <c r="E63" s="1" t="s">
        <v>64</v>
      </c>
    </row>
    <row r="64" spans="1:5" x14ac:dyDescent="0.25">
      <c r="A64" s="1">
        <v>15</v>
      </c>
      <c r="B64" s="1" t="s">
        <v>14</v>
      </c>
      <c r="C64" s="1" t="s">
        <v>64</v>
      </c>
      <c r="D64" s="1"/>
      <c r="E64" s="1"/>
    </row>
    <row r="65" spans="1:5" x14ac:dyDescent="0.25">
      <c r="A65" s="1">
        <v>16</v>
      </c>
      <c r="B65" s="1" t="s">
        <v>14</v>
      </c>
      <c r="C65" s="1" t="s">
        <v>64</v>
      </c>
      <c r="D65" s="1"/>
      <c r="E65" s="1"/>
    </row>
    <row r="66" spans="1:5" x14ac:dyDescent="0.25">
      <c r="A66" s="1">
        <v>18</v>
      </c>
      <c r="B66" s="1" t="s">
        <v>14</v>
      </c>
      <c r="C66" s="1" t="s">
        <v>64</v>
      </c>
      <c r="D66" s="1"/>
      <c r="E66" s="1"/>
    </row>
    <row r="67" spans="1:5" x14ac:dyDescent="0.25">
      <c r="A67" s="1">
        <v>19</v>
      </c>
      <c r="B67" s="1" t="s">
        <v>14</v>
      </c>
      <c r="C67" s="1" t="s">
        <v>64</v>
      </c>
      <c r="D67" s="1"/>
      <c r="E67" s="1"/>
    </row>
    <row r="68" spans="1:5" x14ac:dyDescent="0.25">
      <c r="A68" s="1">
        <v>22</v>
      </c>
      <c r="B68" s="1" t="s">
        <v>14</v>
      </c>
      <c r="C68" s="1" t="s">
        <v>64</v>
      </c>
      <c r="D68" s="1"/>
      <c r="E68" s="1"/>
    </row>
    <row r="69" spans="1:5" x14ac:dyDescent="0.25">
      <c r="A69" s="1">
        <v>23</v>
      </c>
      <c r="B69" s="1" t="s">
        <v>14</v>
      </c>
      <c r="C69" s="1" t="s">
        <v>64</v>
      </c>
      <c r="D69" s="1"/>
      <c r="E69" s="1"/>
    </row>
    <row r="70" spans="1:5" x14ac:dyDescent="0.25">
      <c r="A70" s="1">
        <v>24</v>
      </c>
      <c r="B70" s="1" t="s">
        <v>14</v>
      </c>
      <c r="C70" s="1" t="s">
        <v>64</v>
      </c>
    </row>
    <row r="71" spans="1:5" x14ac:dyDescent="0.25">
      <c r="A71" s="1">
        <v>25</v>
      </c>
      <c r="B71" s="1" t="s">
        <v>14</v>
      </c>
      <c r="C71" s="1"/>
      <c r="D71" s="1" t="s">
        <v>64</v>
      </c>
      <c r="E71" s="1"/>
    </row>
    <row r="72" spans="1:5" x14ac:dyDescent="0.25">
      <c r="A72" s="1">
        <v>26</v>
      </c>
      <c r="B72" s="1" t="s">
        <v>14</v>
      </c>
      <c r="C72" s="1"/>
      <c r="D72" s="1" t="s">
        <v>64</v>
      </c>
      <c r="E72" s="1"/>
    </row>
    <row r="73" spans="1:5" x14ac:dyDescent="0.25">
      <c r="A73" s="1">
        <v>30</v>
      </c>
      <c r="B73" s="1" t="s">
        <v>14</v>
      </c>
      <c r="C73" s="1" t="s">
        <v>64</v>
      </c>
      <c r="D73" s="1"/>
      <c r="E73" s="1"/>
    </row>
    <row r="74" spans="1:5" x14ac:dyDescent="0.25">
      <c r="A74" s="1">
        <v>31</v>
      </c>
      <c r="B74" s="1" t="s">
        <v>14</v>
      </c>
      <c r="C74" s="1" t="s">
        <v>64</v>
      </c>
      <c r="D74" s="1"/>
      <c r="E74" s="1"/>
    </row>
    <row r="75" spans="1:5" x14ac:dyDescent="0.25">
      <c r="A75" s="1">
        <v>34</v>
      </c>
      <c r="B75" s="1" t="s">
        <v>14</v>
      </c>
      <c r="C75" s="1" t="s">
        <v>64</v>
      </c>
      <c r="D75" s="1"/>
      <c r="E75" s="1"/>
    </row>
    <row r="76" spans="1:5" x14ac:dyDescent="0.25">
      <c r="A76" s="1">
        <v>36</v>
      </c>
      <c r="B76" s="1" t="s">
        <v>14</v>
      </c>
      <c r="C76" s="1"/>
      <c r="D76" s="1" t="s">
        <v>64</v>
      </c>
      <c r="E76" s="1"/>
    </row>
    <row r="77" spans="1:5" x14ac:dyDescent="0.25">
      <c r="A77" s="1">
        <v>37</v>
      </c>
      <c r="B77" s="1" t="s">
        <v>14</v>
      </c>
      <c r="C77" s="1" t="s">
        <v>64</v>
      </c>
      <c r="D77" s="1"/>
      <c r="E77" s="1"/>
    </row>
    <row r="78" spans="1:5" x14ac:dyDescent="0.25">
      <c r="A78" s="1">
        <v>38</v>
      </c>
      <c r="B78" s="1" t="s">
        <v>14</v>
      </c>
      <c r="C78" s="1"/>
      <c r="D78" s="1" t="s">
        <v>64</v>
      </c>
      <c r="E78" s="1"/>
    </row>
    <row r="79" spans="1:5" x14ac:dyDescent="0.25">
      <c r="A79" s="1">
        <v>42</v>
      </c>
      <c r="B79" s="1" t="s">
        <v>14</v>
      </c>
      <c r="C79" s="1"/>
      <c r="D79" s="1" t="s">
        <v>64</v>
      </c>
      <c r="E79" s="1"/>
    </row>
    <row r="80" spans="1:5" x14ac:dyDescent="0.25">
      <c r="A80" s="1">
        <v>43</v>
      </c>
      <c r="B80" s="1" t="s">
        <v>14</v>
      </c>
      <c r="C80" s="1" t="s">
        <v>64</v>
      </c>
      <c r="D80" s="1"/>
      <c r="E80" s="1"/>
    </row>
    <row r="81" spans="1:5" x14ac:dyDescent="0.25">
      <c r="A81" s="1">
        <v>44</v>
      </c>
      <c r="B81" s="1" t="s">
        <v>14</v>
      </c>
      <c r="C81" s="1" t="s">
        <v>64</v>
      </c>
      <c r="D81" s="1"/>
      <c r="E81" s="1"/>
    </row>
    <row r="82" spans="1:5" x14ac:dyDescent="0.25">
      <c r="A82" s="1">
        <v>48</v>
      </c>
      <c r="B82" s="1" t="s">
        <v>14</v>
      </c>
      <c r="C82" s="1"/>
      <c r="D82" s="1"/>
      <c r="E82" s="1" t="s">
        <v>64</v>
      </c>
    </row>
    <row r="83" spans="1:5" x14ac:dyDescent="0.25">
      <c r="A83" s="1">
        <v>50</v>
      </c>
      <c r="B83" s="1" t="s">
        <v>14</v>
      </c>
      <c r="C83" s="1"/>
      <c r="D83" s="1" t="s">
        <v>64</v>
      </c>
      <c r="E83" s="1"/>
    </row>
    <row r="84" spans="1:5" x14ac:dyDescent="0.25">
      <c r="A84" s="1">
        <v>52</v>
      </c>
      <c r="B84" s="1" t="s">
        <v>14</v>
      </c>
      <c r="C84" s="1" t="s">
        <v>64</v>
      </c>
      <c r="D84" s="1"/>
      <c r="E84" s="1"/>
    </row>
    <row r="85" spans="1:5" x14ac:dyDescent="0.25">
      <c r="A85" s="1">
        <v>54</v>
      </c>
      <c r="B85" s="1" t="s">
        <v>14</v>
      </c>
      <c r="C85" s="1"/>
      <c r="D85" s="1" t="s">
        <v>64</v>
      </c>
      <c r="E85" s="1"/>
    </row>
    <row r="86" spans="1:5" x14ac:dyDescent="0.25">
      <c r="A86" s="1">
        <v>55</v>
      </c>
      <c r="B86" s="1" t="s">
        <v>14</v>
      </c>
      <c r="C86" s="1"/>
      <c r="D86" s="1"/>
      <c r="E86" s="1" t="s">
        <v>64</v>
      </c>
    </row>
    <row r="87" spans="1:5" x14ac:dyDescent="0.25">
      <c r="A87" s="1">
        <v>58</v>
      </c>
      <c r="B87" s="1" t="s">
        <v>14</v>
      </c>
      <c r="C87" s="1" t="s">
        <v>64</v>
      </c>
      <c r="D87" s="1"/>
      <c r="E87" s="1"/>
    </row>
    <row r="88" spans="1:5" x14ac:dyDescent="0.25">
      <c r="A88" s="1">
        <v>60</v>
      </c>
      <c r="B88" s="1" t="s">
        <v>14</v>
      </c>
      <c r="C88" s="1"/>
      <c r="D88" s="1" t="s">
        <v>64</v>
      </c>
      <c r="E88" s="1"/>
    </row>
    <row r="89" spans="1:5" x14ac:dyDescent="0.25">
      <c r="A89" s="1">
        <v>68</v>
      </c>
      <c r="B89" s="1" t="s">
        <v>14</v>
      </c>
      <c r="C89" s="1"/>
      <c r="D89" s="1"/>
      <c r="E89" s="1" t="s">
        <v>64</v>
      </c>
    </row>
    <row r="90" spans="1:5" x14ac:dyDescent="0.25">
      <c r="A90" s="1">
        <v>69</v>
      </c>
      <c r="B90" s="1" t="s">
        <v>14</v>
      </c>
      <c r="C90" s="1"/>
      <c r="D90" s="1"/>
      <c r="E90" s="1" t="s">
        <v>64</v>
      </c>
    </row>
    <row r="91" spans="1:5" x14ac:dyDescent="0.25">
      <c r="A91" s="1">
        <v>70</v>
      </c>
      <c r="B91" s="1" t="s">
        <v>14</v>
      </c>
      <c r="C91" s="1" t="s">
        <v>64</v>
      </c>
      <c r="D91" s="1"/>
      <c r="E91" s="1"/>
    </row>
    <row r="92" spans="1:5" x14ac:dyDescent="0.25">
      <c r="A92" s="1">
        <v>71</v>
      </c>
      <c r="B92" s="1" t="s">
        <v>14</v>
      </c>
      <c r="C92" s="1"/>
      <c r="D92" s="1" t="s">
        <v>64</v>
      </c>
      <c r="E92" s="1"/>
    </row>
    <row r="93" spans="1:5" x14ac:dyDescent="0.25">
      <c r="A93" s="1">
        <v>73</v>
      </c>
      <c r="B93" s="1" t="s">
        <v>14</v>
      </c>
      <c r="C93" s="1"/>
      <c r="D93" s="1" t="s">
        <v>64</v>
      </c>
      <c r="E93" s="1"/>
    </row>
    <row r="94" spans="1:5" x14ac:dyDescent="0.25">
      <c r="A94" s="1">
        <v>76</v>
      </c>
      <c r="B94" s="1" t="s">
        <v>14</v>
      </c>
      <c r="C94" s="1" t="s">
        <v>64</v>
      </c>
      <c r="D94" s="1"/>
      <c r="E94" s="1"/>
    </row>
    <row r="95" spans="1:5" x14ac:dyDescent="0.25">
      <c r="A95" s="1">
        <v>79</v>
      </c>
      <c r="B95" s="1" t="s">
        <v>14</v>
      </c>
      <c r="C95" s="1" t="s">
        <v>64</v>
      </c>
      <c r="D95" s="1"/>
      <c r="E95" s="1"/>
    </row>
    <row r="96" spans="1:5" x14ac:dyDescent="0.25">
      <c r="A96" s="1">
        <v>81</v>
      </c>
      <c r="B96" s="1" t="s">
        <v>14</v>
      </c>
      <c r="C96" s="1" t="s">
        <v>64</v>
      </c>
      <c r="D96" s="1"/>
      <c r="E96" s="1"/>
    </row>
    <row r="97" spans="1:5" x14ac:dyDescent="0.25">
      <c r="A97" s="1">
        <v>83</v>
      </c>
      <c r="B97" s="1" t="s">
        <v>14</v>
      </c>
      <c r="C97" s="1" t="s">
        <v>64</v>
      </c>
      <c r="D97" s="1"/>
      <c r="E97" s="1"/>
    </row>
    <row r="98" spans="1:5" x14ac:dyDescent="0.25">
      <c r="A98" s="1">
        <v>84</v>
      </c>
      <c r="B98" s="1" t="s">
        <v>14</v>
      </c>
      <c r="C98" s="1" t="s">
        <v>64</v>
      </c>
      <c r="D98" s="1"/>
      <c r="E98" s="1"/>
    </row>
    <row r="99" spans="1:5" x14ac:dyDescent="0.25">
      <c r="A99" s="1">
        <v>89</v>
      </c>
      <c r="B99" s="1" t="s">
        <v>14</v>
      </c>
      <c r="C99" s="1" t="s">
        <v>64</v>
      </c>
      <c r="D99" s="1"/>
      <c r="E99" s="1"/>
    </row>
    <row r="100" spans="1:5" x14ac:dyDescent="0.25">
      <c r="A100" s="1">
        <v>90</v>
      </c>
      <c r="B100" s="1" t="s">
        <v>14</v>
      </c>
      <c r="C100" s="1" t="s">
        <v>64</v>
      </c>
      <c r="D100" s="1"/>
      <c r="E100" s="1"/>
    </row>
    <row r="101" spans="1:5" x14ac:dyDescent="0.25">
      <c r="A101" s="1">
        <v>93</v>
      </c>
      <c r="B101" s="1" t="s">
        <v>14</v>
      </c>
      <c r="C101" s="1"/>
      <c r="D101" s="1"/>
      <c r="E101" s="1" t="s">
        <v>64</v>
      </c>
    </row>
    <row r="102" spans="1:5" x14ac:dyDescent="0.25">
      <c r="A102" s="1">
        <v>97</v>
      </c>
      <c r="B102" s="1" t="s">
        <v>14</v>
      </c>
      <c r="C102" s="1"/>
      <c r="D102" s="1"/>
      <c r="E102" s="1"/>
    </row>
    <row r="103" spans="1:5" x14ac:dyDescent="0.25">
      <c r="A103" s="1">
        <v>98</v>
      </c>
      <c r="B103" s="1" t="s">
        <v>14</v>
      </c>
      <c r="C103" s="1"/>
      <c r="D103" s="1" t="s">
        <v>64</v>
      </c>
      <c r="E103" s="1"/>
    </row>
    <row r="104" spans="1:5" x14ac:dyDescent="0.25">
      <c r="A104" s="1" t="s">
        <v>95</v>
      </c>
      <c r="B104" s="1"/>
      <c r="C104" s="1">
        <f>COUNTIF(C57:C103,"x")</f>
        <v>28</v>
      </c>
      <c r="D104" s="1">
        <f t="shared" ref="D104:E104" si="1">COUNTIF(D57:D103,"x")</f>
        <v>12</v>
      </c>
      <c r="E104" s="1">
        <f t="shared" si="1"/>
        <v>6</v>
      </c>
    </row>
    <row r="105" spans="1:5" x14ac:dyDescent="0.25">
      <c r="B105" s="7" t="s">
        <v>63</v>
      </c>
      <c r="C105">
        <f>COUNTIF(C5:C103,"X")</f>
        <v>58</v>
      </c>
      <c r="D105">
        <f>COUNTIF(D5:D103,"X")</f>
        <v>26</v>
      </c>
      <c r="E105">
        <f>COUNTIF(E5:E103,"X")</f>
        <v>13</v>
      </c>
    </row>
  </sheetData>
  <sortState ref="A5:E103">
    <sortCondition ref="B5:B103"/>
  </sortState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zoomScaleNormal="100" workbookViewId="0">
      <pane ySplit="2" topLeftCell="A3" activePane="bottomLeft" state="frozen"/>
      <selection pane="bottomLeft" activeCell="K4" sqref="K4"/>
    </sheetView>
  </sheetViews>
  <sheetFormatPr defaultRowHeight="15" x14ac:dyDescent="0.25"/>
  <cols>
    <col min="2" max="2" width="10.28515625" customWidth="1"/>
    <col min="3" max="4" width="12.7109375" customWidth="1"/>
    <col min="5" max="5" width="18.7109375" customWidth="1"/>
    <col min="6" max="6" width="12.7109375" customWidth="1"/>
    <col min="7" max="7" width="12.5703125" customWidth="1"/>
    <col min="8" max="8" width="20.5703125" customWidth="1"/>
    <col min="9" max="9" width="15.7109375" customWidth="1"/>
    <col min="10" max="10" width="12.7109375" customWidth="1"/>
    <col min="11" max="11" width="23.28515625" customWidth="1"/>
    <col min="12" max="12" width="15.5703125" customWidth="1"/>
  </cols>
  <sheetData>
    <row r="1" spans="1:12" ht="20.25" thickBot="1" x14ac:dyDescent="0.35">
      <c r="A1" s="2" t="s">
        <v>71</v>
      </c>
    </row>
    <row r="2" spans="1:12" ht="15.75" thickTop="1" x14ac:dyDescent="0.25">
      <c r="A2" s="1" t="s">
        <v>23</v>
      </c>
      <c r="B2" s="1" t="s">
        <v>1</v>
      </c>
      <c r="C2" s="1" t="s">
        <v>70</v>
      </c>
      <c r="D2" s="1"/>
      <c r="G2" s="1"/>
      <c r="H2" s="1"/>
      <c r="I2" s="1"/>
      <c r="J2" s="1"/>
      <c r="K2" s="1"/>
      <c r="L2" s="1"/>
    </row>
    <row r="3" spans="1:12" x14ac:dyDescent="0.25">
      <c r="A3" s="1">
        <v>1</v>
      </c>
      <c r="B3" s="1" t="s">
        <v>12</v>
      </c>
      <c r="C3" s="1">
        <v>8</v>
      </c>
      <c r="D3" s="1"/>
      <c r="G3" s="1"/>
      <c r="H3" s="1"/>
      <c r="I3" s="1"/>
      <c r="J3" s="1"/>
      <c r="K3" s="1"/>
      <c r="L3" s="1"/>
    </row>
    <row r="4" spans="1:12" ht="15.75" thickBot="1" x14ac:dyDescent="0.3">
      <c r="A4" s="1">
        <v>2</v>
      </c>
      <c r="B4" s="1" t="s">
        <v>12</v>
      </c>
      <c r="C4" s="1">
        <v>5</v>
      </c>
      <c r="D4" s="1"/>
      <c r="G4" s="1"/>
      <c r="H4" s="16" t="s">
        <v>89</v>
      </c>
      <c r="I4" s="1"/>
      <c r="J4" s="1"/>
      <c r="K4" s="16" t="s">
        <v>90</v>
      </c>
      <c r="L4" s="1"/>
    </row>
    <row r="5" spans="1:12" x14ac:dyDescent="0.25">
      <c r="A5" s="1">
        <v>4</v>
      </c>
      <c r="B5" s="1" t="s">
        <v>12</v>
      </c>
      <c r="C5" s="1">
        <v>4</v>
      </c>
      <c r="D5" s="1"/>
      <c r="E5" s="15" t="s">
        <v>62</v>
      </c>
      <c r="F5" s="15"/>
      <c r="G5" s="1"/>
      <c r="H5" s="15" t="s">
        <v>62</v>
      </c>
      <c r="I5" s="15"/>
      <c r="J5" s="1"/>
      <c r="K5" s="15" t="s">
        <v>62</v>
      </c>
      <c r="L5" s="15"/>
    </row>
    <row r="6" spans="1:12" x14ac:dyDescent="0.25">
      <c r="A6" s="1">
        <v>6</v>
      </c>
      <c r="B6" s="1" t="s">
        <v>12</v>
      </c>
      <c r="C6" s="1">
        <v>4</v>
      </c>
      <c r="D6" s="1"/>
      <c r="E6" s="13"/>
      <c r="F6" s="13"/>
      <c r="G6" s="1"/>
      <c r="H6" s="13"/>
      <c r="I6" s="13"/>
      <c r="J6" s="1"/>
      <c r="K6" s="13"/>
      <c r="L6" s="13"/>
    </row>
    <row r="7" spans="1:12" x14ac:dyDescent="0.25">
      <c r="A7" s="1">
        <v>8</v>
      </c>
      <c r="B7" s="1" t="s">
        <v>12</v>
      </c>
      <c r="C7" s="1">
        <v>4</v>
      </c>
      <c r="D7" s="1"/>
      <c r="E7" s="13" t="s">
        <v>50</v>
      </c>
      <c r="F7" s="13">
        <v>7.045918367346939</v>
      </c>
      <c r="G7" s="1"/>
      <c r="H7" s="13" t="s">
        <v>50</v>
      </c>
      <c r="I7" s="13">
        <v>6.5588235294117645</v>
      </c>
      <c r="J7" s="1"/>
      <c r="K7" s="13" t="s">
        <v>50</v>
      </c>
      <c r="L7" s="13">
        <v>7.5744680851063828</v>
      </c>
    </row>
    <row r="8" spans="1:12" x14ac:dyDescent="0.25">
      <c r="A8" s="1">
        <v>11</v>
      </c>
      <c r="B8" s="1" t="s">
        <v>12</v>
      </c>
      <c r="C8" s="1">
        <v>3</v>
      </c>
      <c r="D8" s="1"/>
      <c r="E8" s="13" t="s">
        <v>51</v>
      </c>
      <c r="F8" s="13">
        <v>0.23546386647646508</v>
      </c>
      <c r="G8" s="1"/>
      <c r="H8" s="13" t="s">
        <v>51</v>
      </c>
      <c r="I8" s="13">
        <v>0.3145638308688527</v>
      </c>
      <c r="J8" s="1"/>
      <c r="K8" s="13" t="s">
        <v>51</v>
      </c>
      <c r="L8" s="13">
        <v>0.3397020526852596</v>
      </c>
    </row>
    <row r="9" spans="1:12" x14ac:dyDescent="0.25">
      <c r="A9" s="1">
        <v>12</v>
      </c>
      <c r="B9" s="1" t="s">
        <v>12</v>
      </c>
      <c r="C9" s="1">
        <v>5</v>
      </c>
      <c r="D9" s="1"/>
      <c r="E9" s="13" t="s">
        <v>52</v>
      </c>
      <c r="F9" s="13">
        <v>8</v>
      </c>
      <c r="G9" s="1"/>
      <c r="H9" s="13" t="s">
        <v>52</v>
      </c>
      <c r="I9" s="13">
        <v>7</v>
      </c>
      <c r="J9" s="1"/>
      <c r="K9" s="13" t="s">
        <v>52</v>
      </c>
      <c r="L9" s="13">
        <v>8</v>
      </c>
    </row>
    <row r="10" spans="1:12" x14ac:dyDescent="0.25">
      <c r="A10" s="1">
        <v>17</v>
      </c>
      <c r="B10" s="1" t="s">
        <v>12</v>
      </c>
      <c r="C10" s="1">
        <v>7</v>
      </c>
      <c r="D10" s="1"/>
      <c r="E10" s="13" t="s">
        <v>53</v>
      </c>
      <c r="F10" s="13">
        <v>8</v>
      </c>
      <c r="G10" s="1"/>
      <c r="H10" s="13" t="s">
        <v>53</v>
      </c>
      <c r="I10" s="13">
        <v>8</v>
      </c>
      <c r="J10" s="1"/>
      <c r="K10" s="13" t="s">
        <v>53</v>
      </c>
      <c r="L10" s="13">
        <v>8</v>
      </c>
    </row>
    <row r="11" spans="1:12" x14ac:dyDescent="0.25">
      <c r="A11" s="1">
        <v>20</v>
      </c>
      <c r="B11" s="1" t="s">
        <v>12</v>
      </c>
      <c r="C11" s="1">
        <v>8</v>
      </c>
      <c r="D11" s="1"/>
      <c r="E11" s="13" t="s">
        <v>54</v>
      </c>
      <c r="F11" s="13">
        <v>2.3309733539387714</v>
      </c>
      <c r="G11" s="1"/>
      <c r="H11" s="13" t="s">
        <v>54</v>
      </c>
      <c r="I11" s="13">
        <v>2.2464350843581697</v>
      </c>
      <c r="J11" s="1"/>
      <c r="K11" s="13" t="s">
        <v>54</v>
      </c>
      <c r="L11" s="13">
        <v>2.3288799402573779</v>
      </c>
    </row>
    <row r="12" spans="1:12" x14ac:dyDescent="0.25">
      <c r="A12" s="1">
        <v>21</v>
      </c>
      <c r="B12" s="1" t="s">
        <v>12</v>
      </c>
      <c r="C12" s="1">
        <v>10</v>
      </c>
      <c r="D12" s="1"/>
      <c r="E12" s="13" t="s">
        <v>55</v>
      </c>
      <c r="F12" s="13">
        <v>5.4334367767725649</v>
      </c>
      <c r="G12" s="1"/>
      <c r="H12" s="13" t="s">
        <v>55</v>
      </c>
      <c r="I12" s="13">
        <v>5.0464705882352971</v>
      </c>
      <c r="J12" s="1"/>
      <c r="K12" s="13" t="s">
        <v>55</v>
      </c>
      <c r="L12" s="13">
        <v>5.4236817761332077</v>
      </c>
    </row>
    <row r="13" spans="1:12" x14ac:dyDescent="0.25">
      <c r="A13" s="1">
        <v>27</v>
      </c>
      <c r="B13" s="1" t="s">
        <v>12</v>
      </c>
      <c r="C13" s="1">
        <v>8</v>
      </c>
      <c r="D13" s="1"/>
      <c r="E13" s="13" t="s">
        <v>56</v>
      </c>
      <c r="F13" s="13">
        <v>-0.43411992976293456</v>
      </c>
      <c r="G13" s="1"/>
      <c r="H13" s="13" t="s">
        <v>56</v>
      </c>
      <c r="I13" s="13">
        <v>-0.45437911041856216</v>
      </c>
      <c r="J13" s="1"/>
      <c r="K13" s="13" t="s">
        <v>56</v>
      </c>
      <c r="L13" s="13">
        <v>0.34593052000295721</v>
      </c>
    </row>
    <row r="14" spans="1:12" x14ac:dyDescent="0.25">
      <c r="A14" s="1">
        <v>28</v>
      </c>
      <c r="B14" s="1" t="s">
        <v>12</v>
      </c>
      <c r="C14" s="1">
        <v>10</v>
      </c>
      <c r="D14" s="1"/>
      <c r="E14" s="13" t="s">
        <v>57</v>
      </c>
      <c r="F14" s="13">
        <v>-0.58601201131103886</v>
      </c>
      <c r="G14" s="1"/>
      <c r="H14" s="13" t="s">
        <v>57</v>
      </c>
      <c r="I14" s="13">
        <v>-0.28146915310193488</v>
      </c>
      <c r="J14" s="1"/>
      <c r="K14" s="13" t="s">
        <v>57</v>
      </c>
      <c r="L14" s="13">
        <v>-1.0423783596573077</v>
      </c>
    </row>
    <row r="15" spans="1:12" x14ac:dyDescent="0.25">
      <c r="A15" s="1">
        <v>29</v>
      </c>
      <c r="B15" s="1" t="s">
        <v>12</v>
      </c>
      <c r="C15" s="1">
        <v>7</v>
      </c>
      <c r="D15" s="1"/>
      <c r="E15" s="13" t="s">
        <v>58</v>
      </c>
      <c r="F15" s="13">
        <v>9</v>
      </c>
      <c r="G15" s="1"/>
      <c r="H15" s="13" t="s">
        <v>58</v>
      </c>
      <c r="I15" s="13">
        <v>9</v>
      </c>
      <c r="J15" s="1"/>
      <c r="K15" s="13" t="s">
        <v>58</v>
      </c>
      <c r="L15" s="13">
        <v>9</v>
      </c>
    </row>
    <row r="16" spans="1:12" x14ac:dyDescent="0.25">
      <c r="A16" s="1">
        <v>32</v>
      </c>
      <c r="B16" s="1" t="s">
        <v>12</v>
      </c>
      <c r="C16" s="1">
        <v>10</v>
      </c>
      <c r="D16" s="1"/>
      <c r="E16" s="13" t="s">
        <v>59</v>
      </c>
      <c r="F16" s="13">
        <v>1</v>
      </c>
      <c r="G16" s="1"/>
      <c r="H16" s="13" t="s">
        <v>59</v>
      </c>
      <c r="I16" s="13">
        <v>1</v>
      </c>
      <c r="J16" s="1"/>
      <c r="K16" s="13" t="s">
        <v>59</v>
      </c>
      <c r="L16" s="13">
        <v>1</v>
      </c>
    </row>
    <row r="17" spans="1:12" x14ac:dyDescent="0.25">
      <c r="A17" s="1">
        <v>33</v>
      </c>
      <c r="B17" s="1" t="s">
        <v>12</v>
      </c>
      <c r="C17" s="1">
        <v>10</v>
      </c>
      <c r="D17" s="1"/>
      <c r="E17" s="13" t="s">
        <v>60</v>
      </c>
      <c r="F17" s="13">
        <v>10</v>
      </c>
      <c r="G17" s="1"/>
      <c r="H17" s="13" t="s">
        <v>60</v>
      </c>
      <c r="I17" s="13">
        <v>10</v>
      </c>
      <c r="J17" s="1"/>
      <c r="K17" s="13" t="s">
        <v>60</v>
      </c>
      <c r="L17" s="13">
        <v>10</v>
      </c>
    </row>
    <row r="18" spans="1:12" x14ac:dyDescent="0.25">
      <c r="A18" s="1">
        <v>35</v>
      </c>
      <c r="B18" s="1" t="s">
        <v>12</v>
      </c>
      <c r="C18" s="1">
        <v>10</v>
      </c>
      <c r="D18" s="1"/>
      <c r="E18" s="13" t="s">
        <v>61</v>
      </c>
      <c r="F18" s="13">
        <v>690.5</v>
      </c>
      <c r="G18" s="1"/>
      <c r="H18" s="13" t="s">
        <v>61</v>
      </c>
      <c r="I18" s="13">
        <v>334.5</v>
      </c>
      <c r="J18" s="1"/>
      <c r="K18" s="13" t="s">
        <v>61</v>
      </c>
      <c r="L18" s="13">
        <v>356</v>
      </c>
    </row>
    <row r="19" spans="1:12" ht="15.75" thickBot="1" x14ac:dyDescent="0.3">
      <c r="A19" s="1">
        <v>39</v>
      </c>
      <c r="B19" s="1" t="s">
        <v>12</v>
      </c>
      <c r="C19" s="1">
        <v>8</v>
      </c>
      <c r="D19" s="1"/>
      <c r="E19" s="14" t="s">
        <v>46</v>
      </c>
      <c r="F19" s="14">
        <v>98</v>
      </c>
      <c r="G19" s="1"/>
      <c r="H19" s="14" t="s">
        <v>46</v>
      </c>
      <c r="I19" s="14">
        <v>51</v>
      </c>
      <c r="J19" s="1"/>
      <c r="K19" s="14" t="s">
        <v>46</v>
      </c>
      <c r="L19" s="14">
        <v>47</v>
      </c>
    </row>
    <row r="20" spans="1:12" x14ac:dyDescent="0.25">
      <c r="A20" s="1">
        <v>40</v>
      </c>
      <c r="B20" s="1" t="s">
        <v>12</v>
      </c>
      <c r="C20" s="1">
        <v>10</v>
      </c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>
        <v>41</v>
      </c>
      <c r="B21" s="1" t="s">
        <v>12</v>
      </c>
      <c r="C21" s="1">
        <v>7</v>
      </c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>
        <v>45</v>
      </c>
      <c r="B22" s="1" t="s">
        <v>12</v>
      </c>
      <c r="C22" s="1">
        <v>2</v>
      </c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>
        <v>46</v>
      </c>
      <c r="B23" s="1" t="s">
        <v>12</v>
      </c>
      <c r="C23" s="1">
        <v>5</v>
      </c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>
        <v>47</v>
      </c>
      <c r="B24" s="1" t="s">
        <v>12</v>
      </c>
      <c r="C24" s="1">
        <v>8</v>
      </c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>
        <v>49</v>
      </c>
      <c r="B25" s="1" t="s">
        <v>12</v>
      </c>
      <c r="C25" s="1">
        <v>7</v>
      </c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>
        <v>51</v>
      </c>
      <c r="B26" s="1" t="s">
        <v>12</v>
      </c>
      <c r="C26" s="1">
        <v>7</v>
      </c>
    </row>
    <row r="27" spans="1:12" x14ac:dyDescent="0.25">
      <c r="A27" s="1">
        <v>53</v>
      </c>
      <c r="B27" s="1" t="s">
        <v>12</v>
      </c>
      <c r="C27" s="1">
        <v>6</v>
      </c>
    </row>
    <row r="28" spans="1:12" x14ac:dyDescent="0.25">
      <c r="A28" s="1">
        <v>56</v>
      </c>
      <c r="B28" s="1" t="s">
        <v>12</v>
      </c>
      <c r="C28" s="1">
        <v>4</v>
      </c>
    </row>
    <row r="29" spans="1:12" x14ac:dyDescent="0.25">
      <c r="A29" s="1">
        <v>57</v>
      </c>
      <c r="B29" s="1" t="s">
        <v>12</v>
      </c>
      <c r="C29" s="1">
        <v>10</v>
      </c>
    </row>
    <row r="30" spans="1:12" x14ac:dyDescent="0.25">
      <c r="A30" s="1">
        <v>59</v>
      </c>
      <c r="B30" s="1" t="s">
        <v>12</v>
      </c>
      <c r="C30" s="1">
        <v>5</v>
      </c>
    </row>
    <row r="31" spans="1:12" x14ac:dyDescent="0.25">
      <c r="A31" s="1">
        <v>61</v>
      </c>
      <c r="B31" s="1" t="s">
        <v>12</v>
      </c>
      <c r="C31" s="1">
        <v>6</v>
      </c>
    </row>
    <row r="32" spans="1:12" x14ac:dyDescent="0.25">
      <c r="A32" s="1">
        <v>62</v>
      </c>
      <c r="B32" s="1" t="s">
        <v>12</v>
      </c>
      <c r="C32" s="1">
        <v>6</v>
      </c>
    </row>
    <row r="33" spans="1:3" x14ac:dyDescent="0.25">
      <c r="A33" s="1">
        <v>63</v>
      </c>
      <c r="B33" s="1" t="s">
        <v>12</v>
      </c>
      <c r="C33" s="1">
        <v>4</v>
      </c>
    </row>
    <row r="34" spans="1:3" x14ac:dyDescent="0.25">
      <c r="A34" s="1">
        <v>64</v>
      </c>
      <c r="B34" s="1" t="s">
        <v>12</v>
      </c>
      <c r="C34" s="1">
        <v>8</v>
      </c>
    </row>
    <row r="35" spans="1:3" x14ac:dyDescent="0.25">
      <c r="A35" s="1">
        <v>65</v>
      </c>
      <c r="B35" s="1" t="s">
        <v>12</v>
      </c>
      <c r="C35" s="1">
        <v>7</v>
      </c>
    </row>
    <row r="36" spans="1:3" x14ac:dyDescent="0.25">
      <c r="A36" s="1">
        <v>66</v>
      </c>
      <c r="B36" s="1" t="s">
        <v>12</v>
      </c>
      <c r="C36" s="1">
        <v>8</v>
      </c>
    </row>
    <row r="37" spans="1:3" x14ac:dyDescent="0.25">
      <c r="A37" s="1">
        <v>67</v>
      </c>
      <c r="B37" s="1" t="s">
        <v>12</v>
      </c>
      <c r="C37" s="1">
        <v>5</v>
      </c>
    </row>
    <row r="38" spans="1:3" x14ac:dyDescent="0.25">
      <c r="A38" s="1">
        <v>72</v>
      </c>
      <c r="B38" s="1" t="s">
        <v>12</v>
      </c>
      <c r="C38" s="1">
        <v>5</v>
      </c>
    </row>
    <row r="39" spans="1:3" x14ac:dyDescent="0.25">
      <c r="A39" s="1">
        <v>74</v>
      </c>
      <c r="B39" s="1" t="s">
        <v>12</v>
      </c>
      <c r="C39" s="1">
        <v>8</v>
      </c>
    </row>
    <row r="40" spans="1:3" x14ac:dyDescent="0.25">
      <c r="A40" s="1">
        <v>75</v>
      </c>
      <c r="B40" s="1" t="s">
        <v>12</v>
      </c>
      <c r="C40" s="1">
        <v>8</v>
      </c>
    </row>
    <row r="41" spans="1:3" x14ac:dyDescent="0.25">
      <c r="A41" s="1">
        <v>77</v>
      </c>
      <c r="B41" s="1" t="s">
        <v>12</v>
      </c>
      <c r="C41" s="1">
        <v>6</v>
      </c>
    </row>
    <row r="42" spans="1:3" x14ac:dyDescent="0.25">
      <c r="A42" s="1">
        <v>78</v>
      </c>
      <c r="B42" s="1" t="s">
        <v>12</v>
      </c>
      <c r="C42" s="1">
        <v>6</v>
      </c>
    </row>
    <row r="43" spans="1:3" x14ac:dyDescent="0.25">
      <c r="A43" s="1">
        <v>80</v>
      </c>
      <c r="B43" s="1" t="s">
        <v>12</v>
      </c>
      <c r="C43" s="1">
        <v>7</v>
      </c>
    </row>
    <row r="44" spans="1:3" x14ac:dyDescent="0.25">
      <c r="A44" s="1">
        <v>82</v>
      </c>
      <c r="B44" s="1" t="s">
        <v>12</v>
      </c>
      <c r="C44" s="1">
        <v>4</v>
      </c>
    </row>
    <row r="45" spans="1:3" x14ac:dyDescent="0.25">
      <c r="A45" s="1">
        <v>85</v>
      </c>
      <c r="B45" s="1" t="s">
        <v>12</v>
      </c>
      <c r="C45" s="1">
        <v>1</v>
      </c>
    </row>
    <row r="46" spans="1:3" x14ac:dyDescent="0.25">
      <c r="A46" s="1">
        <v>86</v>
      </c>
      <c r="B46" s="1" t="s">
        <v>12</v>
      </c>
      <c r="C46" s="1">
        <v>8</v>
      </c>
    </row>
    <row r="47" spans="1:3" x14ac:dyDescent="0.25">
      <c r="A47" s="1">
        <v>87</v>
      </c>
      <c r="B47" s="1" t="s">
        <v>12</v>
      </c>
      <c r="C47" s="1">
        <v>8</v>
      </c>
    </row>
    <row r="48" spans="1:3" x14ac:dyDescent="0.25">
      <c r="A48" s="1">
        <v>88</v>
      </c>
      <c r="B48" s="1" t="s">
        <v>12</v>
      </c>
      <c r="C48" s="1">
        <v>3</v>
      </c>
    </row>
    <row r="49" spans="1:3" x14ac:dyDescent="0.25">
      <c r="A49" s="1">
        <v>91</v>
      </c>
      <c r="B49" s="1" t="s">
        <v>12</v>
      </c>
      <c r="C49" s="1">
        <v>6</v>
      </c>
    </row>
    <row r="50" spans="1:3" x14ac:dyDescent="0.25">
      <c r="A50" s="1">
        <v>92</v>
      </c>
      <c r="B50" s="1" t="s">
        <v>12</v>
      </c>
      <c r="C50" s="1">
        <v>4.5</v>
      </c>
    </row>
    <row r="51" spans="1:3" x14ac:dyDescent="0.25">
      <c r="A51" s="1">
        <v>94</v>
      </c>
      <c r="B51" s="1" t="s">
        <v>12</v>
      </c>
      <c r="C51" s="1">
        <v>9</v>
      </c>
    </row>
    <row r="52" spans="1:3" x14ac:dyDescent="0.25">
      <c r="A52" s="1">
        <v>95</v>
      </c>
      <c r="B52" s="1" t="s">
        <v>12</v>
      </c>
      <c r="C52" s="1">
        <v>7</v>
      </c>
    </row>
    <row r="53" spans="1:3" x14ac:dyDescent="0.25">
      <c r="A53" s="1">
        <v>96</v>
      </c>
      <c r="B53" s="1" t="s">
        <v>12</v>
      </c>
      <c r="C53" s="1">
        <v>8</v>
      </c>
    </row>
    <row r="54" spans="1:3" x14ac:dyDescent="0.25">
      <c r="A54" s="1">
        <v>3</v>
      </c>
      <c r="B54" s="1" t="s">
        <v>14</v>
      </c>
      <c r="C54" s="1">
        <v>3</v>
      </c>
    </row>
    <row r="55" spans="1:3" x14ac:dyDescent="0.25">
      <c r="A55" s="1">
        <v>5</v>
      </c>
      <c r="B55" s="1" t="s">
        <v>14</v>
      </c>
      <c r="C55" s="1">
        <v>8</v>
      </c>
    </row>
    <row r="56" spans="1:3" x14ac:dyDescent="0.25">
      <c r="A56" s="1">
        <v>7</v>
      </c>
      <c r="B56" s="1" t="s">
        <v>14</v>
      </c>
      <c r="C56" s="1">
        <v>4</v>
      </c>
    </row>
    <row r="57" spans="1:3" x14ac:dyDescent="0.25">
      <c r="A57" s="1">
        <v>9</v>
      </c>
      <c r="B57" s="1" t="s">
        <v>14</v>
      </c>
      <c r="C57" s="1">
        <v>8</v>
      </c>
    </row>
    <row r="58" spans="1:3" x14ac:dyDescent="0.25">
      <c r="A58" s="1">
        <v>10</v>
      </c>
      <c r="B58" s="1" t="s">
        <v>14</v>
      </c>
      <c r="C58" s="1">
        <v>8</v>
      </c>
    </row>
    <row r="59" spans="1:3" x14ac:dyDescent="0.25">
      <c r="A59" s="1">
        <v>13</v>
      </c>
      <c r="B59" s="1" t="s">
        <v>14</v>
      </c>
      <c r="C59" s="1">
        <v>5</v>
      </c>
    </row>
    <row r="60" spans="1:3" x14ac:dyDescent="0.25">
      <c r="A60" s="1">
        <v>14</v>
      </c>
      <c r="B60" s="1" t="s">
        <v>14</v>
      </c>
      <c r="C60" s="1">
        <v>7</v>
      </c>
    </row>
    <row r="61" spans="1:3" x14ac:dyDescent="0.25">
      <c r="A61" s="1">
        <v>15</v>
      </c>
      <c r="B61" s="1" t="s">
        <v>14</v>
      </c>
      <c r="C61" s="1">
        <v>8</v>
      </c>
    </row>
    <row r="62" spans="1:3" x14ac:dyDescent="0.25">
      <c r="A62" s="1">
        <v>16</v>
      </c>
      <c r="B62" s="1" t="s">
        <v>14</v>
      </c>
      <c r="C62" s="1">
        <v>8</v>
      </c>
    </row>
    <row r="63" spans="1:3" x14ac:dyDescent="0.25">
      <c r="A63" s="1">
        <v>18</v>
      </c>
      <c r="B63" s="1" t="s">
        <v>14</v>
      </c>
      <c r="C63" s="1">
        <v>9</v>
      </c>
    </row>
    <row r="64" spans="1:3" x14ac:dyDescent="0.25">
      <c r="A64" s="1">
        <v>19</v>
      </c>
      <c r="B64" s="1" t="s">
        <v>14</v>
      </c>
      <c r="C64" s="1">
        <v>4</v>
      </c>
    </row>
    <row r="65" spans="1:3" x14ac:dyDescent="0.25">
      <c r="A65" s="1">
        <v>22</v>
      </c>
      <c r="B65" s="1" t="s">
        <v>14</v>
      </c>
      <c r="C65" s="1">
        <v>7</v>
      </c>
    </row>
    <row r="66" spans="1:3" x14ac:dyDescent="0.25">
      <c r="A66" s="1">
        <v>23</v>
      </c>
      <c r="B66" s="1" t="s">
        <v>14</v>
      </c>
      <c r="C66" s="1">
        <v>10</v>
      </c>
    </row>
    <row r="67" spans="1:3" x14ac:dyDescent="0.25">
      <c r="A67" s="1">
        <v>24</v>
      </c>
      <c r="B67" s="1" t="s">
        <v>14</v>
      </c>
      <c r="C67" s="1">
        <v>10</v>
      </c>
    </row>
    <row r="68" spans="1:3" x14ac:dyDescent="0.25">
      <c r="A68" s="1">
        <v>25</v>
      </c>
      <c r="B68" s="1" t="s">
        <v>14</v>
      </c>
      <c r="C68" s="1">
        <v>9</v>
      </c>
    </row>
    <row r="69" spans="1:3" x14ac:dyDescent="0.25">
      <c r="A69" s="1">
        <v>26</v>
      </c>
      <c r="B69" s="1" t="s">
        <v>14</v>
      </c>
      <c r="C69" s="1">
        <v>10</v>
      </c>
    </row>
    <row r="70" spans="1:3" x14ac:dyDescent="0.25">
      <c r="A70" s="1">
        <v>30</v>
      </c>
      <c r="B70" s="1" t="s">
        <v>14</v>
      </c>
      <c r="C70" s="1">
        <v>8</v>
      </c>
    </row>
    <row r="71" spans="1:3" x14ac:dyDescent="0.25">
      <c r="A71" s="1">
        <v>31</v>
      </c>
      <c r="B71" s="1" t="s">
        <v>14</v>
      </c>
      <c r="C71" s="1">
        <v>10</v>
      </c>
    </row>
    <row r="72" spans="1:3" x14ac:dyDescent="0.25">
      <c r="A72" s="1">
        <v>34</v>
      </c>
      <c r="B72" s="1" t="s">
        <v>14</v>
      </c>
      <c r="C72" s="1">
        <v>8</v>
      </c>
    </row>
    <row r="73" spans="1:3" x14ac:dyDescent="0.25">
      <c r="A73" s="1">
        <v>36</v>
      </c>
      <c r="B73" s="1" t="s">
        <v>14</v>
      </c>
      <c r="C73" s="1">
        <v>10</v>
      </c>
    </row>
    <row r="74" spans="1:3" x14ac:dyDescent="0.25">
      <c r="A74" s="1">
        <v>37</v>
      </c>
      <c r="B74" s="1" t="s">
        <v>14</v>
      </c>
      <c r="C74" s="1">
        <v>7</v>
      </c>
    </row>
    <row r="75" spans="1:3" x14ac:dyDescent="0.25">
      <c r="A75" s="1">
        <v>38</v>
      </c>
      <c r="B75" s="1" t="s">
        <v>14</v>
      </c>
      <c r="C75" s="1">
        <v>9</v>
      </c>
    </row>
    <row r="76" spans="1:3" x14ac:dyDescent="0.25">
      <c r="A76" s="1">
        <v>42</v>
      </c>
      <c r="B76" s="1" t="s">
        <v>14</v>
      </c>
      <c r="C76" s="1">
        <v>1</v>
      </c>
    </row>
    <row r="77" spans="1:3" x14ac:dyDescent="0.25">
      <c r="A77" s="1">
        <v>43</v>
      </c>
      <c r="B77" s="1" t="s">
        <v>14</v>
      </c>
      <c r="C77" s="1">
        <v>8</v>
      </c>
    </row>
    <row r="78" spans="1:3" x14ac:dyDescent="0.25">
      <c r="A78" s="1">
        <v>44</v>
      </c>
      <c r="B78" s="1" t="s">
        <v>14</v>
      </c>
      <c r="C78" s="1">
        <v>10</v>
      </c>
    </row>
    <row r="79" spans="1:3" x14ac:dyDescent="0.25">
      <c r="A79" s="1">
        <v>48</v>
      </c>
      <c r="B79" s="1" t="s">
        <v>14</v>
      </c>
      <c r="C79" s="1">
        <v>5</v>
      </c>
    </row>
    <row r="80" spans="1:3" x14ac:dyDescent="0.25">
      <c r="A80" s="1">
        <v>50</v>
      </c>
      <c r="B80" s="1" t="s">
        <v>14</v>
      </c>
      <c r="C80" s="1">
        <v>3</v>
      </c>
    </row>
    <row r="81" spans="1:3" x14ac:dyDescent="0.25">
      <c r="A81" s="1">
        <v>52</v>
      </c>
      <c r="B81" s="1" t="s">
        <v>14</v>
      </c>
      <c r="C81" s="1">
        <v>10</v>
      </c>
    </row>
    <row r="82" spans="1:3" x14ac:dyDescent="0.25">
      <c r="A82" s="1">
        <v>54</v>
      </c>
      <c r="B82" s="1" t="s">
        <v>14</v>
      </c>
      <c r="C82" s="1">
        <v>9</v>
      </c>
    </row>
    <row r="83" spans="1:3" x14ac:dyDescent="0.25">
      <c r="A83" s="1">
        <v>55</v>
      </c>
      <c r="B83" s="1" t="s">
        <v>14</v>
      </c>
      <c r="C83" s="1">
        <v>9</v>
      </c>
    </row>
    <row r="84" spans="1:3" x14ac:dyDescent="0.25">
      <c r="A84" s="1">
        <v>58</v>
      </c>
      <c r="B84" s="1" t="s">
        <v>14</v>
      </c>
      <c r="C84" s="1">
        <v>5</v>
      </c>
    </row>
    <row r="85" spans="1:3" x14ac:dyDescent="0.25">
      <c r="A85" s="1">
        <v>60</v>
      </c>
      <c r="B85" s="1" t="s">
        <v>14</v>
      </c>
      <c r="C85" s="1">
        <v>8</v>
      </c>
    </row>
    <row r="86" spans="1:3" x14ac:dyDescent="0.25">
      <c r="A86" s="1">
        <v>68</v>
      </c>
      <c r="B86" s="1" t="s">
        <v>14</v>
      </c>
      <c r="C86" s="1">
        <v>7</v>
      </c>
    </row>
    <row r="87" spans="1:3" x14ac:dyDescent="0.25">
      <c r="A87" s="1">
        <v>69</v>
      </c>
      <c r="B87" s="1" t="s">
        <v>14</v>
      </c>
      <c r="C87" s="1">
        <v>8</v>
      </c>
    </row>
    <row r="88" spans="1:3" x14ac:dyDescent="0.25">
      <c r="A88" s="1">
        <v>70</v>
      </c>
      <c r="B88" s="1" t="s">
        <v>14</v>
      </c>
      <c r="C88" s="1">
        <v>7</v>
      </c>
    </row>
    <row r="89" spans="1:3" x14ac:dyDescent="0.25">
      <c r="A89" s="1">
        <v>71</v>
      </c>
      <c r="B89" s="1" t="s">
        <v>14</v>
      </c>
      <c r="C89" s="1">
        <v>10</v>
      </c>
    </row>
    <row r="90" spans="1:3" x14ac:dyDescent="0.25">
      <c r="A90" s="1">
        <v>73</v>
      </c>
      <c r="B90" s="1" t="s">
        <v>14</v>
      </c>
      <c r="C90" s="1">
        <v>10</v>
      </c>
    </row>
    <row r="91" spans="1:3" x14ac:dyDescent="0.25">
      <c r="A91" s="1">
        <v>76</v>
      </c>
      <c r="B91" s="1" t="s">
        <v>14</v>
      </c>
      <c r="C91" s="1">
        <v>9</v>
      </c>
    </row>
    <row r="92" spans="1:3" x14ac:dyDescent="0.25">
      <c r="A92" s="1">
        <v>79</v>
      </c>
      <c r="B92" s="1" t="s">
        <v>14</v>
      </c>
      <c r="C92" s="1">
        <v>7</v>
      </c>
    </row>
    <row r="93" spans="1:3" x14ac:dyDescent="0.25">
      <c r="A93" s="1">
        <v>81</v>
      </c>
      <c r="B93" s="1" t="s">
        <v>14</v>
      </c>
      <c r="C93" s="1">
        <v>10</v>
      </c>
    </row>
    <row r="94" spans="1:3" x14ac:dyDescent="0.25">
      <c r="A94" s="1">
        <v>83</v>
      </c>
      <c r="B94" s="1" t="s">
        <v>14</v>
      </c>
      <c r="C94" s="1">
        <v>9</v>
      </c>
    </row>
    <row r="95" spans="1:3" x14ac:dyDescent="0.25">
      <c r="A95" s="1">
        <v>84</v>
      </c>
      <c r="B95" s="1" t="s">
        <v>14</v>
      </c>
      <c r="C95" s="1">
        <v>10</v>
      </c>
    </row>
    <row r="96" spans="1:3" x14ac:dyDescent="0.25">
      <c r="A96" s="1">
        <v>89</v>
      </c>
      <c r="B96" s="1" t="s">
        <v>14</v>
      </c>
      <c r="C96" s="1">
        <v>7</v>
      </c>
    </row>
    <row r="97" spans="1:3" x14ac:dyDescent="0.25">
      <c r="A97" s="1">
        <v>90</v>
      </c>
      <c r="B97" s="1" t="s">
        <v>14</v>
      </c>
      <c r="C97" s="1">
        <v>3</v>
      </c>
    </row>
    <row r="98" spans="1:3" x14ac:dyDescent="0.25">
      <c r="A98" s="1">
        <v>93</v>
      </c>
      <c r="B98" s="1" t="s">
        <v>14</v>
      </c>
      <c r="C98" s="1">
        <v>8</v>
      </c>
    </row>
    <row r="99" spans="1:3" x14ac:dyDescent="0.25">
      <c r="A99" s="1">
        <v>97</v>
      </c>
      <c r="B99" s="1" t="s">
        <v>14</v>
      </c>
      <c r="C99" s="1">
        <v>9</v>
      </c>
    </row>
    <row r="100" spans="1:3" x14ac:dyDescent="0.25">
      <c r="A100" s="1">
        <v>98</v>
      </c>
      <c r="B100" s="1" t="s">
        <v>14</v>
      </c>
      <c r="C100" s="1">
        <v>4</v>
      </c>
    </row>
  </sheetData>
  <sortState ref="A3:C100">
    <sortCondition ref="B3:B10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zoomScaleNormal="100" workbookViewId="0">
      <pane ySplit="4" topLeftCell="A5" activePane="bottomLeft" state="frozenSplit"/>
      <selection pane="bottomLeft" activeCell="O6" sqref="O6"/>
    </sheetView>
  </sheetViews>
  <sheetFormatPr defaultRowHeight="15" x14ac:dyDescent="0.25"/>
  <cols>
    <col min="1" max="1" width="17.140625" customWidth="1"/>
    <col min="3" max="3" width="11" customWidth="1"/>
    <col min="12" max="12" width="13.7109375" customWidth="1"/>
    <col min="15" max="15" width="13.140625" customWidth="1"/>
  </cols>
  <sheetData>
    <row r="1" spans="1:16" ht="20.25" thickBot="1" x14ac:dyDescent="0.35">
      <c r="A1" s="2" t="s">
        <v>2</v>
      </c>
    </row>
    <row r="2" spans="1:16" ht="21" thickTop="1" thickBot="1" x14ac:dyDescent="0.35">
      <c r="A2" s="2"/>
      <c r="C2" s="7" t="s">
        <v>46</v>
      </c>
      <c r="D2">
        <v>18</v>
      </c>
      <c r="E2">
        <v>40</v>
      </c>
      <c r="F2">
        <v>37</v>
      </c>
      <c r="G2">
        <v>0</v>
      </c>
      <c r="H2" s="7" t="s">
        <v>47</v>
      </c>
      <c r="I2">
        <f>18+40+37</f>
        <v>95</v>
      </c>
    </row>
    <row r="3" spans="1:16" ht="21" thickTop="1" thickBot="1" x14ac:dyDescent="0.35">
      <c r="A3" s="2"/>
      <c r="C3" s="7" t="s">
        <v>48</v>
      </c>
      <c r="D3" s="6">
        <f>D2/95</f>
        <v>0.18947368421052632</v>
      </c>
      <c r="E3" s="6">
        <f>E2/I2</f>
        <v>0.42105263157894735</v>
      </c>
      <c r="F3" s="6">
        <f>F2/I2</f>
        <v>0.38947368421052631</v>
      </c>
      <c r="G3" s="6">
        <f>G2/I2</f>
        <v>0</v>
      </c>
    </row>
    <row r="4" spans="1:16" ht="15.75" thickTop="1" x14ac:dyDescent="0.25">
      <c r="A4" s="1">
        <v>1</v>
      </c>
      <c r="B4" s="1" t="s">
        <v>12</v>
      </c>
      <c r="D4" s="1"/>
      <c r="E4" s="1"/>
      <c r="F4" s="1" t="s">
        <v>13</v>
      </c>
      <c r="G4" s="1"/>
    </row>
    <row r="5" spans="1:16" x14ac:dyDescent="0.25">
      <c r="A5" s="1">
        <v>2</v>
      </c>
      <c r="B5" s="1" t="s">
        <v>12</v>
      </c>
      <c r="D5" s="1"/>
      <c r="E5" s="1"/>
      <c r="F5" s="1" t="s">
        <v>13</v>
      </c>
      <c r="G5" s="1"/>
      <c r="K5" s="16" t="s">
        <v>89</v>
      </c>
      <c r="L5" s="1"/>
      <c r="N5" s="16" t="s">
        <v>90</v>
      </c>
      <c r="O5" s="1"/>
      <c r="P5" s="1"/>
    </row>
    <row r="6" spans="1:16" x14ac:dyDescent="0.25">
      <c r="A6" s="1">
        <v>4</v>
      </c>
      <c r="B6" s="1" t="s">
        <v>12</v>
      </c>
      <c r="D6" s="1"/>
      <c r="E6" s="1" t="s">
        <v>13</v>
      </c>
      <c r="F6" s="1"/>
      <c r="G6" s="1"/>
      <c r="K6" s="16" t="s">
        <v>46</v>
      </c>
      <c r="L6" s="16" t="s">
        <v>48</v>
      </c>
      <c r="N6" s="16" t="s">
        <v>46</v>
      </c>
      <c r="O6" s="16" t="s">
        <v>48</v>
      </c>
      <c r="P6" s="1"/>
    </row>
    <row r="7" spans="1:16" x14ac:dyDescent="0.25">
      <c r="A7" s="1">
        <v>6</v>
      </c>
      <c r="B7" s="1" t="s">
        <v>12</v>
      </c>
      <c r="D7" s="1"/>
      <c r="E7" s="1" t="s">
        <v>13</v>
      </c>
      <c r="F7" s="1"/>
      <c r="G7" s="1"/>
      <c r="K7" s="1">
        <v>7</v>
      </c>
      <c r="L7" s="8">
        <f>7/50</f>
        <v>0.14000000000000001</v>
      </c>
      <c r="N7" s="1">
        <v>11</v>
      </c>
      <c r="O7" s="8">
        <f>11/44</f>
        <v>0.25</v>
      </c>
      <c r="P7" s="1"/>
    </row>
    <row r="8" spans="1:16" x14ac:dyDescent="0.25">
      <c r="A8" s="1">
        <v>8</v>
      </c>
      <c r="B8" s="1" t="s">
        <v>12</v>
      </c>
      <c r="D8" s="1" t="s">
        <v>13</v>
      </c>
      <c r="E8" s="1"/>
      <c r="F8" s="1"/>
      <c r="G8" s="1"/>
      <c r="K8" s="1">
        <v>18</v>
      </c>
      <c r="L8" s="8">
        <f>18/50</f>
        <v>0.36</v>
      </c>
      <c r="N8" s="1">
        <v>22</v>
      </c>
      <c r="O8" s="8">
        <f>22/44</f>
        <v>0.5</v>
      </c>
      <c r="P8" s="1"/>
    </row>
    <row r="9" spans="1:16" x14ac:dyDescent="0.25">
      <c r="A9" s="1">
        <v>11</v>
      </c>
      <c r="B9" s="1" t="s">
        <v>12</v>
      </c>
      <c r="D9" s="1"/>
      <c r="E9" s="1" t="s">
        <v>13</v>
      </c>
      <c r="F9" s="1"/>
      <c r="G9" s="1"/>
      <c r="K9" s="1">
        <v>25</v>
      </c>
      <c r="L9" s="8">
        <f>25/50</f>
        <v>0.5</v>
      </c>
      <c r="N9" s="1">
        <v>11</v>
      </c>
      <c r="O9" s="8">
        <f>11/44</f>
        <v>0.25</v>
      </c>
      <c r="P9" s="1"/>
    </row>
    <row r="10" spans="1:16" x14ac:dyDescent="0.25">
      <c r="A10" s="1">
        <v>12</v>
      </c>
      <c r="B10" s="1" t="s">
        <v>12</v>
      </c>
      <c r="D10" s="1"/>
      <c r="E10" s="1"/>
      <c r="F10" s="1" t="s">
        <v>13</v>
      </c>
      <c r="G10" s="1"/>
      <c r="K10" s="1">
        <v>0</v>
      </c>
      <c r="L10" s="8">
        <f>0/50</f>
        <v>0</v>
      </c>
      <c r="N10" s="1">
        <v>0</v>
      </c>
      <c r="O10" s="8">
        <f>0/44</f>
        <v>0</v>
      </c>
      <c r="P10" s="1"/>
    </row>
    <row r="11" spans="1:16" x14ac:dyDescent="0.25">
      <c r="A11" s="1">
        <v>17</v>
      </c>
      <c r="B11" s="1" t="s">
        <v>12</v>
      </c>
      <c r="D11" s="1"/>
      <c r="E11" s="1" t="s">
        <v>13</v>
      </c>
      <c r="F11" s="1"/>
      <c r="J11" s="7" t="s">
        <v>63</v>
      </c>
      <c r="K11" s="1">
        <f>K7+K8+K9</f>
        <v>50</v>
      </c>
      <c r="L11" s="1"/>
      <c r="N11" s="1">
        <f>N7+N8+N9</f>
        <v>44</v>
      </c>
      <c r="O11" s="1"/>
      <c r="P11" s="1"/>
    </row>
    <row r="12" spans="1:16" x14ac:dyDescent="0.25">
      <c r="A12" s="1">
        <v>20</v>
      </c>
      <c r="B12" s="1" t="s">
        <v>12</v>
      </c>
      <c r="D12" s="1"/>
      <c r="E12" s="1"/>
      <c r="F12" s="1" t="s">
        <v>13</v>
      </c>
      <c r="K12" s="1"/>
      <c r="L12" s="1"/>
      <c r="N12" s="1"/>
      <c r="O12" s="1"/>
      <c r="P12" s="1"/>
    </row>
    <row r="13" spans="1:16" x14ac:dyDescent="0.25">
      <c r="A13" s="1">
        <v>21</v>
      </c>
      <c r="B13" s="1" t="s">
        <v>12</v>
      </c>
      <c r="D13" s="1"/>
      <c r="E13" s="1" t="s">
        <v>13</v>
      </c>
      <c r="F13" s="1"/>
      <c r="N13" s="1"/>
      <c r="O13" s="1"/>
      <c r="P13" s="1"/>
    </row>
    <row r="14" spans="1:16" x14ac:dyDescent="0.25">
      <c r="A14" s="1">
        <v>27</v>
      </c>
      <c r="B14" s="1" t="s">
        <v>12</v>
      </c>
      <c r="D14" s="1"/>
      <c r="E14" s="1" t="s">
        <v>13</v>
      </c>
      <c r="F14" s="1"/>
    </row>
    <row r="15" spans="1:16" x14ac:dyDescent="0.25">
      <c r="A15" s="1">
        <v>28</v>
      </c>
      <c r="B15" s="1" t="s">
        <v>12</v>
      </c>
      <c r="D15" s="1"/>
      <c r="E15" s="1"/>
      <c r="F15" s="1" t="s">
        <v>13</v>
      </c>
    </row>
    <row r="16" spans="1:16" x14ac:dyDescent="0.25">
      <c r="A16" s="1">
        <v>29</v>
      </c>
      <c r="B16" s="1" t="s">
        <v>12</v>
      </c>
      <c r="D16" s="1" t="s">
        <v>13</v>
      </c>
      <c r="E16" s="1"/>
      <c r="F16" s="1"/>
    </row>
    <row r="17" spans="1:6" x14ac:dyDescent="0.25">
      <c r="A17" s="1">
        <v>32</v>
      </c>
      <c r="B17" s="1" t="s">
        <v>12</v>
      </c>
      <c r="D17" s="1"/>
      <c r="E17" s="1"/>
      <c r="F17" s="1" t="s">
        <v>13</v>
      </c>
    </row>
    <row r="18" spans="1:6" x14ac:dyDescent="0.25">
      <c r="A18" s="1">
        <v>33</v>
      </c>
      <c r="B18" s="1" t="s">
        <v>12</v>
      </c>
      <c r="D18" s="1"/>
      <c r="E18" s="1"/>
      <c r="F18" s="1" t="s">
        <v>13</v>
      </c>
    </row>
    <row r="19" spans="1:6" x14ac:dyDescent="0.25">
      <c r="A19" s="1">
        <v>35</v>
      </c>
      <c r="B19" s="1" t="s">
        <v>12</v>
      </c>
      <c r="D19" s="1"/>
      <c r="E19" s="1"/>
      <c r="F19" s="1" t="s">
        <v>13</v>
      </c>
    </row>
    <row r="20" spans="1:6" x14ac:dyDescent="0.25">
      <c r="A20" s="1">
        <v>39</v>
      </c>
      <c r="B20" s="1" t="s">
        <v>12</v>
      </c>
      <c r="D20" s="1"/>
      <c r="E20" s="1"/>
      <c r="F20" s="1" t="s">
        <v>13</v>
      </c>
    </row>
    <row r="21" spans="1:6" x14ac:dyDescent="0.25">
      <c r="A21" s="1">
        <v>40</v>
      </c>
      <c r="B21" s="1" t="s">
        <v>12</v>
      </c>
      <c r="D21" s="1"/>
      <c r="E21" s="1" t="s">
        <v>13</v>
      </c>
      <c r="F21" s="1"/>
    </row>
    <row r="22" spans="1:6" x14ac:dyDescent="0.25">
      <c r="A22" s="1">
        <v>41</v>
      </c>
      <c r="B22" s="1" t="s">
        <v>12</v>
      </c>
      <c r="D22" s="1"/>
      <c r="E22" s="1" t="s">
        <v>13</v>
      </c>
      <c r="F22" s="1"/>
    </row>
    <row r="23" spans="1:6" x14ac:dyDescent="0.25">
      <c r="A23" s="1">
        <v>45</v>
      </c>
      <c r="B23" s="1" t="s">
        <v>12</v>
      </c>
      <c r="D23" s="1"/>
      <c r="E23" s="1" t="s">
        <v>13</v>
      </c>
      <c r="F23" s="1"/>
    </row>
    <row r="24" spans="1:6" x14ac:dyDescent="0.25">
      <c r="A24" s="1">
        <v>46</v>
      </c>
      <c r="B24" s="1" t="s">
        <v>12</v>
      </c>
      <c r="D24" s="1"/>
      <c r="E24" s="1"/>
      <c r="F24" s="1" t="s">
        <v>13</v>
      </c>
    </row>
    <row r="25" spans="1:6" x14ac:dyDescent="0.25">
      <c r="A25" s="1">
        <v>47</v>
      </c>
      <c r="B25" s="1" t="s">
        <v>12</v>
      </c>
      <c r="D25" s="1" t="s">
        <v>13</v>
      </c>
      <c r="E25" s="1"/>
      <c r="F25" s="1"/>
    </row>
    <row r="26" spans="1:6" x14ac:dyDescent="0.25">
      <c r="A26" s="1">
        <v>49</v>
      </c>
      <c r="B26" s="1" t="s">
        <v>12</v>
      </c>
      <c r="D26" s="1"/>
      <c r="E26" s="1" t="s">
        <v>13</v>
      </c>
      <c r="F26" s="1"/>
    </row>
    <row r="27" spans="1:6" x14ac:dyDescent="0.25">
      <c r="A27" s="1">
        <v>51</v>
      </c>
      <c r="B27" s="1" t="s">
        <v>12</v>
      </c>
      <c r="D27" s="1" t="s">
        <v>13</v>
      </c>
      <c r="E27" s="1"/>
      <c r="F27" s="1"/>
    </row>
    <row r="28" spans="1:6" x14ac:dyDescent="0.25">
      <c r="A28" s="1">
        <v>53</v>
      </c>
      <c r="B28" s="1" t="s">
        <v>12</v>
      </c>
      <c r="D28" s="1" t="s">
        <v>13</v>
      </c>
      <c r="E28" s="1"/>
      <c r="F28" s="1"/>
    </row>
    <row r="29" spans="1:6" x14ac:dyDescent="0.25">
      <c r="A29" s="1">
        <v>56</v>
      </c>
      <c r="B29" s="1" t="s">
        <v>12</v>
      </c>
      <c r="D29" s="1"/>
      <c r="E29" s="1" t="s">
        <v>13</v>
      </c>
      <c r="F29" s="1"/>
    </row>
    <row r="30" spans="1:6" x14ac:dyDescent="0.25">
      <c r="A30" s="1">
        <v>57</v>
      </c>
      <c r="B30" s="1" t="s">
        <v>12</v>
      </c>
      <c r="D30" s="1"/>
      <c r="E30" s="1"/>
      <c r="F30" s="1" t="s">
        <v>13</v>
      </c>
    </row>
    <row r="31" spans="1:6" x14ac:dyDescent="0.25">
      <c r="A31" s="1">
        <v>59</v>
      </c>
      <c r="B31" s="1" t="s">
        <v>12</v>
      </c>
      <c r="D31" s="1"/>
      <c r="E31" s="1"/>
      <c r="F31" s="1" t="s">
        <v>13</v>
      </c>
    </row>
    <row r="32" spans="1:6" x14ac:dyDescent="0.25">
      <c r="A32" s="1">
        <v>61</v>
      </c>
      <c r="B32" s="1" t="s">
        <v>12</v>
      </c>
      <c r="D32" s="1" t="s">
        <v>13</v>
      </c>
      <c r="E32" s="1"/>
      <c r="F32" s="1"/>
    </row>
    <row r="33" spans="1:6" x14ac:dyDescent="0.25">
      <c r="A33" s="1">
        <v>62</v>
      </c>
      <c r="B33" s="1" t="s">
        <v>12</v>
      </c>
      <c r="D33" s="1"/>
      <c r="E33" s="1"/>
      <c r="F33" s="1" t="s">
        <v>13</v>
      </c>
    </row>
    <row r="34" spans="1:6" x14ac:dyDescent="0.25">
      <c r="A34" s="1">
        <v>63</v>
      </c>
      <c r="B34" s="1" t="s">
        <v>12</v>
      </c>
      <c r="D34" s="1"/>
      <c r="E34" s="1"/>
      <c r="F34" s="1" t="s">
        <v>13</v>
      </c>
    </row>
    <row r="35" spans="1:6" x14ac:dyDescent="0.25">
      <c r="A35" s="1">
        <v>64</v>
      </c>
      <c r="B35" s="1" t="s">
        <v>12</v>
      </c>
      <c r="D35" s="1"/>
      <c r="E35" s="1"/>
      <c r="F35" s="1" t="s">
        <v>13</v>
      </c>
    </row>
    <row r="36" spans="1:6" x14ac:dyDescent="0.25">
      <c r="A36" s="1">
        <v>65</v>
      </c>
      <c r="B36" s="1" t="s">
        <v>12</v>
      </c>
      <c r="D36" s="1"/>
      <c r="E36" s="1" t="s">
        <v>13</v>
      </c>
      <c r="F36" s="1"/>
    </row>
    <row r="37" spans="1:6" x14ac:dyDescent="0.25">
      <c r="A37" s="1">
        <v>66</v>
      </c>
      <c r="B37" s="1" t="s">
        <v>12</v>
      </c>
      <c r="D37" s="1"/>
      <c r="E37" s="1"/>
      <c r="F37" s="1" t="s">
        <v>13</v>
      </c>
    </row>
    <row r="38" spans="1:6" x14ac:dyDescent="0.25">
      <c r="A38" s="1">
        <v>67</v>
      </c>
      <c r="B38" s="1" t="s">
        <v>12</v>
      </c>
      <c r="D38" s="1"/>
      <c r="E38" s="1" t="s">
        <v>13</v>
      </c>
      <c r="F38" s="1"/>
    </row>
    <row r="39" spans="1:6" x14ac:dyDescent="0.25">
      <c r="A39" s="1">
        <v>72</v>
      </c>
      <c r="B39" s="1" t="s">
        <v>12</v>
      </c>
      <c r="D39" s="1"/>
      <c r="E39" s="1"/>
      <c r="F39" s="1" t="s">
        <v>13</v>
      </c>
    </row>
    <row r="40" spans="1:6" x14ac:dyDescent="0.25">
      <c r="A40" s="1">
        <v>74</v>
      </c>
      <c r="B40" s="1" t="s">
        <v>12</v>
      </c>
      <c r="D40" s="1"/>
      <c r="E40" s="1"/>
      <c r="F40" s="1" t="s">
        <v>13</v>
      </c>
    </row>
    <row r="41" spans="1:6" x14ac:dyDescent="0.25">
      <c r="A41" s="1">
        <v>75</v>
      </c>
      <c r="B41" s="1" t="s">
        <v>12</v>
      </c>
      <c r="D41" s="1" t="s">
        <v>13</v>
      </c>
      <c r="E41" s="1"/>
      <c r="F41" s="1"/>
    </row>
    <row r="42" spans="1:6" x14ac:dyDescent="0.25">
      <c r="A42" s="1">
        <v>77</v>
      </c>
      <c r="B42" s="1" t="s">
        <v>12</v>
      </c>
      <c r="D42" s="1"/>
      <c r="E42" s="1" t="s">
        <v>13</v>
      </c>
      <c r="F42" s="1"/>
    </row>
    <row r="43" spans="1:6" x14ac:dyDescent="0.25">
      <c r="A43" s="1">
        <v>78</v>
      </c>
      <c r="B43" s="1" t="s">
        <v>12</v>
      </c>
      <c r="D43" s="1"/>
      <c r="E43" s="1"/>
      <c r="F43" s="1" t="s">
        <v>13</v>
      </c>
    </row>
    <row r="44" spans="1:6" x14ac:dyDescent="0.25">
      <c r="A44" s="1">
        <v>80</v>
      </c>
      <c r="B44" s="1" t="s">
        <v>12</v>
      </c>
      <c r="D44" s="1"/>
      <c r="E44" s="1"/>
      <c r="F44" s="1" t="s">
        <v>13</v>
      </c>
    </row>
    <row r="45" spans="1:6" x14ac:dyDescent="0.25">
      <c r="A45" s="1">
        <v>82</v>
      </c>
      <c r="B45" s="1" t="s">
        <v>12</v>
      </c>
      <c r="D45" s="1"/>
      <c r="E45" s="1"/>
      <c r="F45" s="1" t="s">
        <v>13</v>
      </c>
    </row>
    <row r="46" spans="1:6" x14ac:dyDescent="0.25">
      <c r="A46" s="1">
        <v>85</v>
      </c>
      <c r="B46" s="1" t="s">
        <v>12</v>
      </c>
      <c r="D46" s="1"/>
      <c r="E46" s="1" t="s">
        <v>13</v>
      </c>
      <c r="F46" s="1"/>
    </row>
    <row r="47" spans="1:6" x14ac:dyDescent="0.25">
      <c r="A47" s="1">
        <v>86</v>
      </c>
      <c r="B47" s="1" t="s">
        <v>12</v>
      </c>
      <c r="D47" s="1"/>
      <c r="E47" s="1" t="s">
        <v>13</v>
      </c>
      <c r="F47" s="1"/>
    </row>
    <row r="48" spans="1:6" x14ac:dyDescent="0.25">
      <c r="A48" s="1">
        <v>87</v>
      </c>
      <c r="B48" s="1" t="s">
        <v>12</v>
      </c>
      <c r="D48" s="1"/>
      <c r="E48" s="1"/>
      <c r="F48" s="1" t="s">
        <v>13</v>
      </c>
    </row>
    <row r="49" spans="1:7" x14ac:dyDescent="0.25">
      <c r="A49" s="1">
        <v>88</v>
      </c>
      <c r="B49" s="1" t="s">
        <v>12</v>
      </c>
      <c r="D49" s="1"/>
      <c r="E49" s="1"/>
      <c r="F49" s="1" t="s">
        <v>13</v>
      </c>
    </row>
    <row r="50" spans="1:7" x14ac:dyDescent="0.25">
      <c r="A50" s="1">
        <v>91</v>
      </c>
      <c r="B50" s="1" t="s">
        <v>12</v>
      </c>
      <c r="D50" s="1"/>
      <c r="E50" s="1"/>
      <c r="F50" s="1" t="s">
        <v>13</v>
      </c>
    </row>
    <row r="51" spans="1:7" x14ac:dyDescent="0.25">
      <c r="A51" s="1">
        <v>92</v>
      </c>
      <c r="B51" s="1" t="s">
        <v>12</v>
      </c>
      <c r="D51" s="1"/>
      <c r="E51" s="1"/>
      <c r="F51" s="1" t="s">
        <v>13</v>
      </c>
    </row>
    <row r="52" spans="1:7" x14ac:dyDescent="0.25">
      <c r="A52" s="1">
        <v>94</v>
      </c>
      <c r="B52" s="1" t="s">
        <v>12</v>
      </c>
      <c r="D52" s="1"/>
      <c r="E52" s="1"/>
      <c r="F52" s="1" t="s">
        <v>13</v>
      </c>
    </row>
    <row r="53" spans="1:7" x14ac:dyDescent="0.25">
      <c r="A53" s="1">
        <v>95</v>
      </c>
      <c r="B53" s="1" t="s">
        <v>12</v>
      </c>
      <c r="D53" s="1"/>
      <c r="E53" s="1" t="s">
        <v>13</v>
      </c>
      <c r="F53" s="1"/>
    </row>
    <row r="54" spans="1:7" x14ac:dyDescent="0.25">
      <c r="A54" s="1">
        <v>96</v>
      </c>
      <c r="B54" s="1" t="s">
        <v>12</v>
      </c>
      <c r="D54" s="1"/>
      <c r="E54" s="1" t="s">
        <v>13</v>
      </c>
      <c r="F54" s="1"/>
    </row>
    <row r="55" spans="1:7" x14ac:dyDescent="0.25">
      <c r="A55" s="1" t="s">
        <v>96</v>
      </c>
      <c r="B55" s="1"/>
      <c r="D55" s="1">
        <f>COUNTIF(D5:D54,"x")</f>
        <v>7</v>
      </c>
      <c r="E55" s="1">
        <f t="shared" ref="E55:G55" si="0">COUNTIF(E5:E54,"x")</f>
        <v>18</v>
      </c>
      <c r="F55" s="1">
        <f t="shared" si="0"/>
        <v>25</v>
      </c>
      <c r="G55" s="1">
        <f t="shared" si="0"/>
        <v>0</v>
      </c>
    </row>
    <row r="56" spans="1:7" x14ac:dyDescent="0.25">
      <c r="A56" s="1">
        <v>3</v>
      </c>
      <c r="B56" s="1" t="s">
        <v>14</v>
      </c>
      <c r="D56" s="1"/>
      <c r="E56" s="1" t="s">
        <v>13</v>
      </c>
      <c r="F56" s="1"/>
      <c r="G56" s="1"/>
    </row>
    <row r="57" spans="1:7" x14ac:dyDescent="0.25">
      <c r="A57" s="1">
        <v>5</v>
      </c>
      <c r="B57" s="1" t="s">
        <v>14</v>
      </c>
      <c r="D57" s="1"/>
      <c r="E57" s="1" t="s">
        <v>13</v>
      </c>
      <c r="F57" s="1"/>
      <c r="G57" s="1"/>
    </row>
    <row r="58" spans="1:7" x14ac:dyDescent="0.25">
      <c r="A58" s="1">
        <v>7</v>
      </c>
      <c r="B58" s="1" t="s">
        <v>14</v>
      </c>
      <c r="D58" s="1"/>
      <c r="E58" s="1"/>
      <c r="F58" s="1" t="s">
        <v>13</v>
      </c>
      <c r="G58" s="1"/>
    </row>
    <row r="59" spans="1:7" x14ac:dyDescent="0.25">
      <c r="A59" s="1">
        <v>9</v>
      </c>
      <c r="B59" s="1" t="s">
        <v>14</v>
      </c>
      <c r="D59" s="1"/>
      <c r="E59" s="1" t="s">
        <v>13</v>
      </c>
      <c r="F59" s="1"/>
      <c r="G59" s="1"/>
    </row>
    <row r="60" spans="1:7" x14ac:dyDescent="0.25">
      <c r="A60" s="1">
        <v>10</v>
      </c>
      <c r="B60" s="1" t="s">
        <v>14</v>
      </c>
      <c r="D60" s="1" t="s">
        <v>13</v>
      </c>
      <c r="E60" s="1"/>
      <c r="F60" s="1"/>
      <c r="G60" s="1"/>
    </row>
    <row r="61" spans="1:7" x14ac:dyDescent="0.25">
      <c r="A61" s="1">
        <v>13</v>
      </c>
      <c r="B61" s="1" t="s">
        <v>14</v>
      </c>
      <c r="D61" s="1"/>
      <c r="E61" s="1" t="s">
        <v>13</v>
      </c>
      <c r="F61" s="1"/>
      <c r="G61" s="1"/>
    </row>
    <row r="62" spans="1:7" x14ac:dyDescent="0.25">
      <c r="A62" s="1">
        <v>14</v>
      </c>
      <c r="B62" s="1" t="s">
        <v>14</v>
      </c>
      <c r="D62" s="1"/>
      <c r="E62" s="1" t="s">
        <v>13</v>
      </c>
      <c r="F62" s="1"/>
      <c r="G62" s="1"/>
    </row>
    <row r="63" spans="1:7" x14ac:dyDescent="0.25">
      <c r="A63" s="1">
        <v>15</v>
      </c>
      <c r="B63" s="1" t="s">
        <v>14</v>
      </c>
      <c r="D63" s="1"/>
      <c r="E63" s="1" t="s">
        <v>13</v>
      </c>
      <c r="F63" s="1"/>
      <c r="G63" s="1"/>
    </row>
    <row r="64" spans="1:7" x14ac:dyDescent="0.25">
      <c r="A64" s="1">
        <v>16</v>
      </c>
      <c r="B64" s="1" t="s">
        <v>14</v>
      </c>
      <c r="D64" s="1"/>
      <c r="E64" s="1"/>
      <c r="F64" s="1" t="s">
        <v>13</v>
      </c>
    </row>
    <row r="65" spans="1:6" x14ac:dyDescent="0.25">
      <c r="A65" s="1">
        <v>18</v>
      </c>
      <c r="B65" s="1" t="s">
        <v>14</v>
      </c>
      <c r="D65" s="1"/>
      <c r="E65" s="1"/>
      <c r="F65" s="1" t="s">
        <v>13</v>
      </c>
    </row>
    <row r="66" spans="1:6" x14ac:dyDescent="0.25">
      <c r="A66" s="1">
        <v>19</v>
      </c>
      <c r="B66" s="1" t="s">
        <v>14</v>
      </c>
      <c r="D66" s="1" t="s">
        <v>13</v>
      </c>
      <c r="E66" s="1"/>
      <c r="F66" s="1"/>
    </row>
    <row r="67" spans="1:6" x14ac:dyDescent="0.25">
      <c r="A67" s="1">
        <v>22</v>
      </c>
      <c r="B67" s="1" t="s">
        <v>14</v>
      </c>
      <c r="D67" s="1"/>
      <c r="E67" s="1" t="s">
        <v>13</v>
      </c>
      <c r="F67" s="1"/>
    </row>
    <row r="68" spans="1:6" x14ac:dyDescent="0.25">
      <c r="A68" s="1">
        <v>23</v>
      </c>
      <c r="B68" s="1" t="s">
        <v>14</v>
      </c>
      <c r="D68" s="1"/>
      <c r="E68" s="1"/>
      <c r="F68" s="1"/>
    </row>
    <row r="69" spans="1:6" x14ac:dyDescent="0.25">
      <c r="A69" s="1">
        <v>24</v>
      </c>
      <c r="B69" s="1" t="s">
        <v>14</v>
      </c>
      <c r="D69" s="1"/>
      <c r="E69" s="1"/>
      <c r="F69" s="1" t="s">
        <v>13</v>
      </c>
    </row>
    <row r="70" spans="1:6" x14ac:dyDescent="0.25">
      <c r="A70" s="1">
        <v>25</v>
      </c>
      <c r="B70" s="1" t="s">
        <v>14</v>
      </c>
      <c r="D70" s="1"/>
      <c r="E70" s="1"/>
      <c r="F70" s="1" t="s">
        <v>13</v>
      </c>
    </row>
    <row r="71" spans="1:6" x14ac:dyDescent="0.25">
      <c r="A71" s="1">
        <v>26</v>
      </c>
      <c r="B71" s="1" t="s">
        <v>14</v>
      </c>
      <c r="D71" s="1"/>
      <c r="E71" s="1" t="s">
        <v>13</v>
      </c>
      <c r="F71" s="1"/>
    </row>
    <row r="72" spans="1:6" x14ac:dyDescent="0.25">
      <c r="A72" s="1">
        <v>30</v>
      </c>
      <c r="B72" s="1" t="s">
        <v>14</v>
      </c>
      <c r="D72" s="1"/>
      <c r="E72" s="1"/>
      <c r="F72" s="1" t="s">
        <v>13</v>
      </c>
    </row>
    <row r="73" spans="1:6" x14ac:dyDescent="0.25">
      <c r="A73" s="1">
        <v>31</v>
      </c>
      <c r="B73" s="1" t="s">
        <v>14</v>
      </c>
      <c r="D73" s="1" t="s">
        <v>13</v>
      </c>
      <c r="E73" s="1"/>
      <c r="F73" s="1"/>
    </row>
    <row r="74" spans="1:6" x14ac:dyDescent="0.25">
      <c r="A74" s="1">
        <v>34</v>
      </c>
      <c r="B74" s="1" t="s">
        <v>14</v>
      </c>
      <c r="D74" s="1" t="s">
        <v>13</v>
      </c>
      <c r="E74" s="1"/>
      <c r="F74" s="1"/>
    </row>
    <row r="75" spans="1:6" x14ac:dyDescent="0.25">
      <c r="A75" s="1">
        <v>36</v>
      </c>
      <c r="B75" s="1" t="s">
        <v>14</v>
      </c>
      <c r="D75" s="1" t="s">
        <v>13</v>
      </c>
      <c r="E75" s="1"/>
      <c r="F75" s="1"/>
    </row>
    <row r="76" spans="1:6" x14ac:dyDescent="0.25">
      <c r="A76" s="1">
        <v>37</v>
      </c>
      <c r="B76" s="1" t="s">
        <v>14</v>
      </c>
      <c r="D76" s="1"/>
      <c r="E76" s="1" t="s">
        <v>13</v>
      </c>
      <c r="F76" s="1"/>
    </row>
    <row r="77" spans="1:6" x14ac:dyDescent="0.25">
      <c r="A77" s="1">
        <v>38</v>
      </c>
      <c r="B77" s="1" t="s">
        <v>14</v>
      </c>
      <c r="D77" s="1"/>
      <c r="E77" s="1"/>
      <c r="F77" s="1" t="s">
        <v>13</v>
      </c>
    </row>
    <row r="78" spans="1:6" x14ac:dyDescent="0.25">
      <c r="A78" s="1">
        <v>42</v>
      </c>
      <c r="B78" s="1" t="s">
        <v>14</v>
      </c>
      <c r="D78" s="1"/>
      <c r="E78" s="1" t="s">
        <v>13</v>
      </c>
      <c r="F78" s="1"/>
    </row>
    <row r="79" spans="1:6" x14ac:dyDescent="0.25">
      <c r="A79" s="1">
        <v>43</v>
      </c>
      <c r="B79" s="1" t="s">
        <v>14</v>
      </c>
      <c r="D79" s="1" t="s">
        <v>13</v>
      </c>
      <c r="E79" s="1"/>
      <c r="F79" s="1"/>
    </row>
    <row r="80" spans="1:6" x14ac:dyDescent="0.25">
      <c r="A80" s="1">
        <v>44</v>
      </c>
      <c r="B80" s="1" t="s">
        <v>14</v>
      </c>
      <c r="D80" s="1"/>
      <c r="E80" s="1"/>
      <c r="F80" s="1" t="s">
        <v>13</v>
      </c>
    </row>
    <row r="81" spans="1:6" x14ac:dyDescent="0.25">
      <c r="A81" s="1">
        <v>48</v>
      </c>
      <c r="B81" s="1" t="s">
        <v>14</v>
      </c>
      <c r="D81" s="1"/>
      <c r="E81" s="1" t="s">
        <v>13</v>
      </c>
      <c r="F81" s="1"/>
    </row>
    <row r="82" spans="1:6" x14ac:dyDescent="0.25">
      <c r="A82" s="1">
        <v>50</v>
      </c>
      <c r="B82" s="1" t="s">
        <v>14</v>
      </c>
      <c r="D82" s="1"/>
      <c r="E82" s="1" t="s">
        <v>13</v>
      </c>
      <c r="F82" s="1"/>
    </row>
    <row r="83" spans="1:6" x14ac:dyDescent="0.25">
      <c r="A83" s="1">
        <v>52</v>
      </c>
      <c r="B83" s="1" t="s">
        <v>14</v>
      </c>
      <c r="D83" s="1"/>
      <c r="E83" s="1" t="s">
        <v>13</v>
      </c>
      <c r="F83" s="1"/>
    </row>
    <row r="84" spans="1:6" x14ac:dyDescent="0.25">
      <c r="A84" s="1">
        <v>54</v>
      </c>
      <c r="B84" s="1" t="s">
        <v>14</v>
      </c>
      <c r="D84" s="1"/>
      <c r="E84" s="1" t="s">
        <v>13</v>
      </c>
      <c r="F84" s="1"/>
    </row>
    <row r="85" spans="1:6" x14ac:dyDescent="0.25">
      <c r="A85" s="1">
        <v>55</v>
      </c>
      <c r="B85" s="1" t="s">
        <v>14</v>
      </c>
      <c r="D85" s="1"/>
      <c r="E85" s="1"/>
      <c r="F85" s="1" t="s">
        <v>13</v>
      </c>
    </row>
    <row r="86" spans="1:6" x14ac:dyDescent="0.25">
      <c r="A86" s="1">
        <v>58</v>
      </c>
      <c r="B86" s="1" t="s">
        <v>14</v>
      </c>
      <c r="D86" s="1"/>
      <c r="E86" s="1"/>
      <c r="F86" s="1" t="s">
        <v>13</v>
      </c>
    </row>
    <row r="87" spans="1:6" x14ac:dyDescent="0.25">
      <c r="A87" s="1">
        <v>60</v>
      </c>
      <c r="B87" s="1" t="s">
        <v>14</v>
      </c>
      <c r="D87" s="1"/>
      <c r="E87" s="1" t="s">
        <v>13</v>
      </c>
      <c r="F87" s="1"/>
    </row>
    <row r="88" spans="1:6" x14ac:dyDescent="0.25">
      <c r="A88" s="1">
        <v>68</v>
      </c>
      <c r="B88" s="1" t="s">
        <v>14</v>
      </c>
      <c r="D88" s="1"/>
      <c r="E88" s="1" t="s">
        <v>13</v>
      </c>
      <c r="F88" s="1"/>
    </row>
    <row r="89" spans="1:6" x14ac:dyDescent="0.25">
      <c r="A89" s="1">
        <v>69</v>
      </c>
      <c r="B89" s="1" t="s">
        <v>14</v>
      </c>
      <c r="D89" s="1"/>
      <c r="E89" s="1"/>
      <c r="F89" s="1"/>
    </row>
    <row r="90" spans="1:6" x14ac:dyDescent="0.25">
      <c r="A90" s="1">
        <v>70</v>
      </c>
      <c r="B90" s="1" t="s">
        <v>14</v>
      </c>
      <c r="D90" s="1" t="s">
        <v>13</v>
      </c>
      <c r="E90" s="1"/>
      <c r="F90" s="1"/>
    </row>
    <row r="91" spans="1:6" x14ac:dyDescent="0.25">
      <c r="A91" s="1">
        <v>71</v>
      </c>
      <c r="B91" s="1" t="s">
        <v>14</v>
      </c>
      <c r="D91" s="1"/>
      <c r="E91" s="1"/>
      <c r="F91" s="1"/>
    </row>
    <row r="92" spans="1:6" x14ac:dyDescent="0.25">
      <c r="A92" s="1">
        <v>73</v>
      </c>
      <c r="B92" s="1" t="s">
        <v>14</v>
      </c>
      <c r="D92" s="1" t="s">
        <v>13</v>
      </c>
      <c r="E92" s="1"/>
      <c r="F92" s="1"/>
    </row>
    <row r="93" spans="1:6" x14ac:dyDescent="0.25">
      <c r="A93" s="1">
        <v>76</v>
      </c>
      <c r="B93" s="1" t="s">
        <v>14</v>
      </c>
      <c r="D93" s="1"/>
      <c r="E93" s="1" t="s">
        <v>13</v>
      </c>
      <c r="F93" s="1"/>
    </row>
    <row r="94" spans="1:6" x14ac:dyDescent="0.25">
      <c r="A94" s="1">
        <v>79</v>
      </c>
      <c r="B94" s="1" t="s">
        <v>14</v>
      </c>
      <c r="D94" s="1"/>
      <c r="E94" s="1" t="s">
        <v>13</v>
      </c>
      <c r="F94" s="1"/>
    </row>
    <row r="95" spans="1:6" x14ac:dyDescent="0.25">
      <c r="A95" s="1">
        <v>81</v>
      </c>
      <c r="B95" s="1" t="s">
        <v>14</v>
      </c>
      <c r="D95" s="1"/>
      <c r="E95" s="1" t="s">
        <v>13</v>
      </c>
      <c r="F95" s="1"/>
    </row>
    <row r="96" spans="1:6" x14ac:dyDescent="0.25">
      <c r="A96" s="1">
        <v>83</v>
      </c>
      <c r="B96" s="1" t="s">
        <v>14</v>
      </c>
      <c r="D96" s="1"/>
      <c r="E96" s="1"/>
      <c r="F96" s="1" t="s">
        <v>13</v>
      </c>
    </row>
    <row r="97" spans="1:7" x14ac:dyDescent="0.25">
      <c r="A97" s="1">
        <v>84</v>
      </c>
      <c r="B97" s="1" t="s">
        <v>14</v>
      </c>
      <c r="D97" s="1" t="s">
        <v>13</v>
      </c>
      <c r="E97" s="1"/>
      <c r="F97" s="1"/>
    </row>
    <row r="98" spans="1:7" x14ac:dyDescent="0.25">
      <c r="A98" s="1">
        <v>89</v>
      </c>
      <c r="B98" s="1" t="s">
        <v>14</v>
      </c>
      <c r="D98" s="1"/>
      <c r="E98" s="1" t="s">
        <v>13</v>
      </c>
      <c r="F98" s="1"/>
    </row>
    <row r="99" spans="1:7" x14ac:dyDescent="0.25">
      <c r="A99" s="1">
        <v>90</v>
      </c>
      <c r="B99" s="1" t="s">
        <v>14</v>
      </c>
      <c r="D99" s="1"/>
      <c r="E99" s="1" t="s">
        <v>13</v>
      </c>
      <c r="F99" s="1"/>
    </row>
    <row r="100" spans="1:7" x14ac:dyDescent="0.25">
      <c r="A100" s="1">
        <v>93</v>
      </c>
      <c r="B100" s="1" t="s">
        <v>14</v>
      </c>
      <c r="D100" s="1" t="s">
        <v>13</v>
      </c>
      <c r="E100" s="1"/>
      <c r="F100" s="1"/>
    </row>
    <row r="101" spans="1:7" x14ac:dyDescent="0.25">
      <c r="A101" s="1">
        <v>97</v>
      </c>
      <c r="B101" s="1" t="s">
        <v>14</v>
      </c>
      <c r="D101" s="1"/>
      <c r="E101" s="1" t="s">
        <v>13</v>
      </c>
      <c r="F101" s="1"/>
    </row>
    <row r="102" spans="1:7" x14ac:dyDescent="0.25">
      <c r="A102" s="1">
        <v>98</v>
      </c>
      <c r="B102" s="1" t="s">
        <v>14</v>
      </c>
      <c r="D102" s="1" t="s">
        <v>13</v>
      </c>
      <c r="E102" s="1"/>
      <c r="F102" s="1"/>
    </row>
    <row r="103" spans="1:7" x14ac:dyDescent="0.25">
      <c r="A103" s="1" t="s">
        <v>93</v>
      </c>
      <c r="B103" s="1"/>
      <c r="D103" s="1">
        <f>COUNTIF(D56:D102,"x")</f>
        <v>11</v>
      </c>
      <c r="E103" s="1">
        <f t="shared" ref="E103:G103" si="1">COUNTIF(E56:E102,"x")</f>
        <v>22</v>
      </c>
      <c r="F103" s="1">
        <f t="shared" si="1"/>
        <v>11</v>
      </c>
      <c r="G103" s="1">
        <f t="shared" si="1"/>
        <v>0</v>
      </c>
    </row>
    <row r="104" spans="1:7" x14ac:dyDescent="0.25">
      <c r="A104" s="1" t="s">
        <v>3</v>
      </c>
      <c r="B104" s="1" t="s">
        <v>1</v>
      </c>
      <c r="D104" s="1" t="s">
        <v>4</v>
      </c>
      <c r="E104" s="1" t="s">
        <v>5</v>
      </c>
      <c r="F104" s="1" t="s">
        <v>6</v>
      </c>
      <c r="G104" s="1" t="s">
        <v>7</v>
      </c>
    </row>
    <row r="105" spans="1:7" x14ac:dyDescent="0.25">
      <c r="A105" s="1" t="s">
        <v>45</v>
      </c>
      <c r="D105" s="1">
        <f>COUNTIF(D5:D104,"x")</f>
        <v>18</v>
      </c>
      <c r="E105" s="1">
        <f t="shared" ref="E105:F105" si="2">COUNTIF(E5:E104,"x")</f>
        <v>40</v>
      </c>
      <c r="F105" s="1">
        <f t="shared" si="2"/>
        <v>36</v>
      </c>
      <c r="G105" s="1">
        <v>0</v>
      </c>
    </row>
  </sheetData>
  <sortState ref="A4:G102">
    <sortCondition ref="B4:B102"/>
  </sortState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opLeftCell="A2" workbookViewId="0">
      <selection activeCell="M3" sqref="M3"/>
    </sheetView>
  </sheetViews>
  <sheetFormatPr defaultRowHeight="15" x14ac:dyDescent="0.25"/>
  <cols>
    <col min="6" max="6" width="21" customWidth="1"/>
    <col min="7" max="7" width="21.42578125" customWidth="1"/>
    <col min="10" max="10" width="18.85546875" customWidth="1"/>
    <col min="11" max="11" width="15.42578125" customWidth="1"/>
    <col min="13" max="13" width="20.28515625" customWidth="1"/>
    <col min="14" max="14" width="14.5703125" customWidth="1"/>
  </cols>
  <sheetData>
    <row r="1" spans="1:14" ht="20.25" thickBot="1" x14ac:dyDescent="0.35">
      <c r="A1" s="2" t="s">
        <v>8</v>
      </c>
    </row>
    <row r="2" spans="1:14" ht="15.75" thickTop="1" x14ac:dyDescent="0.25">
      <c r="A2" s="1" t="s">
        <v>0</v>
      </c>
      <c r="B2" s="1" t="s">
        <v>1</v>
      </c>
      <c r="C2" s="1" t="s">
        <v>9</v>
      </c>
    </row>
    <row r="3" spans="1:14" ht="15.75" thickBot="1" x14ac:dyDescent="0.3">
      <c r="A3" s="1">
        <v>1</v>
      </c>
      <c r="B3" s="1" t="s">
        <v>12</v>
      </c>
      <c r="C3" s="1">
        <v>20</v>
      </c>
      <c r="J3" s="7" t="s">
        <v>89</v>
      </c>
      <c r="M3" s="7" t="s">
        <v>90</v>
      </c>
    </row>
    <row r="4" spans="1:14" x14ac:dyDescent="0.25">
      <c r="A4" s="1">
        <v>2</v>
      </c>
      <c r="B4" s="1" t="s">
        <v>12</v>
      </c>
      <c r="C4" s="1">
        <v>14</v>
      </c>
      <c r="F4" s="15" t="s">
        <v>62</v>
      </c>
      <c r="G4" s="15"/>
      <c r="J4" s="15" t="s">
        <v>62</v>
      </c>
      <c r="K4" s="15"/>
      <c r="M4" s="15" t="s">
        <v>62</v>
      </c>
      <c r="N4" s="15"/>
    </row>
    <row r="5" spans="1:14" x14ac:dyDescent="0.25">
      <c r="A5" s="1">
        <v>4</v>
      </c>
      <c r="B5" s="1" t="s">
        <v>12</v>
      </c>
      <c r="C5" s="1">
        <v>30</v>
      </c>
      <c r="F5" s="13"/>
      <c r="G5" s="13"/>
      <c r="J5" s="13"/>
      <c r="K5" s="13"/>
      <c r="M5" s="13"/>
      <c r="N5" s="13"/>
    </row>
    <row r="6" spans="1:14" x14ac:dyDescent="0.25">
      <c r="A6" s="1">
        <v>6</v>
      </c>
      <c r="B6" s="1" t="s">
        <v>12</v>
      </c>
      <c r="C6" s="1">
        <v>20</v>
      </c>
      <c r="F6" s="13" t="s">
        <v>50</v>
      </c>
      <c r="G6" s="13">
        <v>19.430927835051545</v>
      </c>
      <c r="J6" s="13" t="s">
        <v>50</v>
      </c>
      <c r="K6" s="13">
        <v>21.172549019607843</v>
      </c>
      <c r="M6" s="13" t="s">
        <v>50</v>
      </c>
      <c r="N6" s="13">
        <v>17.5</v>
      </c>
    </row>
    <row r="7" spans="1:14" x14ac:dyDescent="0.25">
      <c r="A7" s="1">
        <v>8</v>
      </c>
      <c r="B7" s="1" t="s">
        <v>12</v>
      </c>
      <c r="C7" s="1">
        <v>5</v>
      </c>
      <c r="F7" s="13" t="s">
        <v>51</v>
      </c>
      <c r="G7" s="13">
        <v>2.0575151208585885</v>
      </c>
      <c r="J7" s="13" t="s">
        <v>51</v>
      </c>
      <c r="K7" s="13">
        <v>2.9835773743077878</v>
      </c>
      <c r="M7" s="13" t="s">
        <v>51</v>
      </c>
      <c r="N7" s="13">
        <v>2.8143438668659848</v>
      </c>
    </row>
    <row r="8" spans="1:14" x14ac:dyDescent="0.25">
      <c r="A8" s="1">
        <v>11</v>
      </c>
      <c r="B8" s="1" t="s">
        <v>12</v>
      </c>
      <c r="C8" s="1">
        <v>28</v>
      </c>
      <c r="F8" s="13" t="s">
        <v>52</v>
      </c>
      <c r="G8" s="13">
        <v>14</v>
      </c>
      <c r="J8" s="13" t="s">
        <v>52</v>
      </c>
      <c r="K8" s="13">
        <v>20</v>
      </c>
      <c r="M8" s="13" t="s">
        <v>52</v>
      </c>
      <c r="N8" s="13">
        <v>10</v>
      </c>
    </row>
    <row r="9" spans="1:14" x14ac:dyDescent="0.25">
      <c r="A9" s="1">
        <v>12</v>
      </c>
      <c r="B9" s="1" t="s">
        <v>12</v>
      </c>
      <c r="C9" s="1">
        <v>14</v>
      </c>
      <c r="F9" s="13" t="s">
        <v>53</v>
      </c>
      <c r="G9" s="13">
        <v>20</v>
      </c>
      <c r="J9" s="13" t="s">
        <v>53</v>
      </c>
      <c r="K9" s="13">
        <v>20</v>
      </c>
      <c r="M9" s="13" t="s">
        <v>53</v>
      </c>
      <c r="N9" s="13">
        <v>10</v>
      </c>
    </row>
    <row r="10" spans="1:14" x14ac:dyDescent="0.25">
      <c r="A10" s="1">
        <v>17</v>
      </c>
      <c r="B10" s="1" t="s">
        <v>12</v>
      </c>
      <c r="C10" s="1">
        <v>10</v>
      </c>
      <c r="F10" s="13" t="s">
        <v>54</v>
      </c>
      <c r="G10" s="13">
        <v>20.264173850381564</v>
      </c>
      <c r="J10" s="13" t="s">
        <v>54</v>
      </c>
      <c r="K10" s="13">
        <v>21.307004279638868</v>
      </c>
      <c r="M10" s="13" t="s">
        <v>54</v>
      </c>
      <c r="N10" s="13">
        <v>19.087808791069875</v>
      </c>
    </row>
    <row r="11" spans="1:14" x14ac:dyDescent="0.25">
      <c r="A11" s="1">
        <v>20</v>
      </c>
      <c r="B11" s="1" t="s">
        <v>12</v>
      </c>
      <c r="C11" s="1">
        <v>21</v>
      </c>
      <c r="F11" s="13" t="s">
        <v>55</v>
      </c>
      <c r="G11" s="13">
        <v>410.63674183848804</v>
      </c>
      <c r="J11" s="13" t="s">
        <v>55</v>
      </c>
      <c r="K11" s="13">
        <v>453.98843137254909</v>
      </c>
      <c r="M11" s="13" t="s">
        <v>55</v>
      </c>
      <c r="N11" s="13">
        <v>364.34444444444443</v>
      </c>
    </row>
    <row r="12" spans="1:14" x14ac:dyDescent="0.25">
      <c r="A12" s="1">
        <v>21</v>
      </c>
      <c r="B12" s="1" t="s">
        <v>12</v>
      </c>
      <c r="C12" s="1">
        <v>23</v>
      </c>
      <c r="F12" s="13" t="s">
        <v>56</v>
      </c>
      <c r="G12" s="13">
        <v>16.564928211632271</v>
      </c>
      <c r="J12" s="13" t="s">
        <v>56</v>
      </c>
      <c r="K12" s="13">
        <v>22.122577031851854</v>
      </c>
      <c r="M12" s="13" t="s">
        <v>56</v>
      </c>
      <c r="N12" s="13">
        <v>8.2816132491687178</v>
      </c>
    </row>
    <row r="13" spans="1:14" x14ac:dyDescent="0.25">
      <c r="A13" s="1">
        <v>27</v>
      </c>
      <c r="B13" s="1" t="s">
        <v>12</v>
      </c>
      <c r="C13" s="1">
        <v>12</v>
      </c>
      <c r="F13" s="13" t="s">
        <v>57</v>
      </c>
      <c r="G13" s="13">
        <v>3.501924296385325</v>
      </c>
      <c r="J13" s="13" t="s">
        <v>57</v>
      </c>
      <c r="K13" s="13">
        <v>4.0679474743789932</v>
      </c>
      <c r="M13" s="13" t="s">
        <v>57</v>
      </c>
      <c r="N13" s="13">
        <v>2.7589610526728516</v>
      </c>
    </row>
    <row r="14" spans="1:14" x14ac:dyDescent="0.25">
      <c r="A14" s="1">
        <v>28</v>
      </c>
      <c r="B14" s="1" t="s">
        <v>12</v>
      </c>
      <c r="C14" s="1">
        <v>7.3</v>
      </c>
      <c r="F14" s="13" t="s">
        <v>58</v>
      </c>
      <c r="G14" s="13">
        <v>142</v>
      </c>
      <c r="J14" s="13" t="s">
        <v>58</v>
      </c>
      <c r="K14" s="13">
        <v>142</v>
      </c>
      <c r="M14" s="13" t="s">
        <v>58</v>
      </c>
      <c r="N14" s="13">
        <v>97</v>
      </c>
    </row>
    <row r="15" spans="1:14" x14ac:dyDescent="0.25">
      <c r="A15" s="1">
        <v>29</v>
      </c>
      <c r="B15" s="1" t="s">
        <v>12</v>
      </c>
      <c r="C15" s="1">
        <v>4</v>
      </c>
      <c r="F15" s="13" t="s">
        <v>59</v>
      </c>
      <c r="G15" s="13">
        <v>2</v>
      </c>
      <c r="J15" s="13" t="s">
        <v>59</v>
      </c>
      <c r="K15" s="13">
        <v>2</v>
      </c>
      <c r="M15" s="13" t="s">
        <v>59</v>
      </c>
      <c r="N15" s="13">
        <v>3</v>
      </c>
    </row>
    <row r="16" spans="1:14" x14ac:dyDescent="0.25">
      <c r="A16" s="1">
        <v>32</v>
      </c>
      <c r="B16" s="1" t="s">
        <v>12</v>
      </c>
      <c r="C16" s="1">
        <v>15</v>
      </c>
      <c r="F16" s="13" t="s">
        <v>60</v>
      </c>
      <c r="G16" s="13">
        <v>144</v>
      </c>
      <c r="J16" s="13" t="s">
        <v>60</v>
      </c>
      <c r="K16" s="13">
        <v>144</v>
      </c>
      <c r="M16" s="13" t="s">
        <v>60</v>
      </c>
      <c r="N16" s="13">
        <v>100</v>
      </c>
    </row>
    <row r="17" spans="1:14" x14ac:dyDescent="0.25">
      <c r="A17" s="1">
        <v>33</v>
      </c>
      <c r="B17" s="1" t="s">
        <v>12</v>
      </c>
      <c r="C17" s="1">
        <v>20</v>
      </c>
      <c r="F17" s="13" t="s">
        <v>61</v>
      </c>
      <c r="G17" s="13">
        <v>1884.8</v>
      </c>
      <c r="J17" s="13" t="s">
        <v>61</v>
      </c>
      <c r="K17" s="13">
        <v>1079.8</v>
      </c>
      <c r="M17" s="13" t="s">
        <v>61</v>
      </c>
      <c r="N17" s="13">
        <v>805</v>
      </c>
    </row>
    <row r="18" spans="1:14" ht="15.75" thickBot="1" x14ac:dyDescent="0.3">
      <c r="A18" s="1">
        <v>35</v>
      </c>
      <c r="B18" s="1" t="s">
        <v>12</v>
      </c>
      <c r="C18" s="1">
        <v>20</v>
      </c>
      <c r="F18" s="14" t="s">
        <v>46</v>
      </c>
      <c r="G18" s="14">
        <v>97</v>
      </c>
      <c r="J18" s="14" t="s">
        <v>46</v>
      </c>
      <c r="K18" s="14">
        <v>51</v>
      </c>
      <c r="M18" s="14" t="s">
        <v>46</v>
      </c>
      <c r="N18" s="14">
        <v>46</v>
      </c>
    </row>
    <row r="19" spans="1:14" x14ac:dyDescent="0.25">
      <c r="A19" s="1">
        <v>39</v>
      </c>
      <c r="B19" s="1" t="s">
        <v>12</v>
      </c>
      <c r="C19" s="1">
        <v>25</v>
      </c>
    </row>
    <row r="20" spans="1:14" x14ac:dyDescent="0.25">
      <c r="A20" s="1">
        <v>40</v>
      </c>
      <c r="B20" s="1" t="s">
        <v>12</v>
      </c>
      <c r="C20" s="1">
        <v>50</v>
      </c>
    </row>
    <row r="21" spans="1:14" x14ac:dyDescent="0.25">
      <c r="A21" s="1">
        <v>41</v>
      </c>
      <c r="B21" s="1" t="s">
        <v>12</v>
      </c>
      <c r="C21" s="1">
        <v>50</v>
      </c>
    </row>
    <row r="22" spans="1:14" x14ac:dyDescent="0.25">
      <c r="A22" s="1">
        <v>45</v>
      </c>
      <c r="B22" s="1" t="s">
        <v>12</v>
      </c>
      <c r="C22" s="1">
        <v>50</v>
      </c>
    </row>
    <row r="23" spans="1:14" x14ac:dyDescent="0.25">
      <c r="A23" s="1">
        <v>46</v>
      </c>
      <c r="B23" s="1" t="s">
        <v>12</v>
      </c>
      <c r="C23" s="1">
        <v>3</v>
      </c>
    </row>
    <row r="24" spans="1:14" x14ac:dyDescent="0.25">
      <c r="A24" s="1">
        <v>47</v>
      </c>
      <c r="B24" s="1" t="s">
        <v>12</v>
      </c>
      <c r="C24" s="1">
        <v>10</v>
      </c>
    </row>
    <row r="25" spans="1:14" x14ac:dyDescent="0.25">
      <c r="A25" s="1">
        <v>49</v>
      </c>
      <c r="B25" s="1" t="s">
        <v>12</v>
      </c>
      <c r="C25" s="1">
        <v>12</v>
      </c>
    </row>
    <row r="26" spans="1:14" x14ac:dyDescent="0.25">
      <c r="A26" s="1">
        <v>51</v>
      </c>
      <c r="B26" s="1" t="s">
        <v>12</v>
      </c>
      <c r="C26" s="1">
        <v>2</v>
      </c>
    </row>
    <row r="27" spans="1:14" x14ac:dyDescent="0.25">
      <c r="A27" s="1">
        <v>53</v>
      </c>
      <c r="B27" s="1" t="s">
        <v>12</v>
      </c>
      <c r="C27" s="1">
        <v>20</v>
      </c>
    </row>
    <row r="28" spans="1:14" x14ac:dyDescent="0.25">
      <c r="A28" s="1">
        <v>56</v>
      </c>
      <c r="B28" s="1" t="s">
        <v>12</v>
      </c>
      <c r="C28" s="1">
        <v>35</v>
      </c>
    </row>
    <row r="29" spans="1:14" x14ac:dyDescent="0.25">
      <c r="A29" s="1">
        <v>57</v>
      </c>
      <c r="B29" s="1" t="s">
        <v>12</v>
      </c>
      <c r="C29" s="1">
        <v>20</v>
      </c>
    </row>
    <row r="30" spans="1:14" x14ac:dyDescent="0.25">
      <c r="A30" s="1">
        <v>59</v>
      </c>
      <c r="B30" s="1" t="s">
        <v>12</v>
      </c>
      <c r="C30" s="1">
        <v>20</v>
      </c>
    </row>
    <row r="31" spans="1:14" x14ac:dyDescent="0.25">
      <c r="A31" s="1">
        <v>61</v>
      </c>
      <c r="B31" s="1" t="s">
        <v>12</v>
      </c>
      <c r="C31" s="1">
        <v>20</v>
      </c>
    </row>
    <row r="32" spans="1:14" x14ac:dyDescent="0.25">
      <c r="A32" s="1">
        <v>62</v>
      </c>
      <c r="B32" s="1" t="s">
        <v>12</v>
      </c>
      <c r="C32" s="1">
        <v>49</v>
      </c>
    </row>
    <row r="33" spans="1:3" x14ac:dyDescent="0.25">
      <c r="A33" s="1">
        <v>63</v>
      </c>
      <c r="B33" s="1" t="s">
        <v>12</v>
      </c>
      <c r="C33" s="1">
        <v>13</v>
      </c>
    </row>
    <row r="34" spans="1:3" x14ac:dyDescent="0.25">
      <c r="A34" s="1">
        <v>64</v>
      </c>
      <c r="B34" s="1" t="s">
        <v>12</v>
      </c>
      <c r="C34" s="1">
        <v>2</v>
      </c>
    </row>
    <row r="35" spans="1:3" x14ac:dyDescent="0.25">
      <c r="A35" s="1">
        <v>65</v>
      </c>
      <c r="B35" s="1" t="s">
        <v>12</v>
      </c>
      <c r="C35" s="1">
        <v>2.5</v>
      </c>
    </row>
    <row r="36" spans="1:3" x14ac:dyDescent="0.25">
      <c r="A36" s="1">
        <v>66</v>
      </c>
      <c r="B36" s="1" t="s">
        <v>12</v>
      </c>
      <c r="C36" s="1">
        <v>25</v>
      </c>
    </row>
    <row r="37" spans="1:3" x14ac:dyDescent="0.25">
      <c r="A37" s="1">
        <v>67</v>
      </c>
      <c r="B37" s="1" t="s">
        <v>12</v>
      </c>
      <c r="C37" s="1">
        <v>144</v>
      </c>
    </row>
    <row r="38" spans="1:3" x14ac:dyDescent="0.25">
      <c r="A38" s="1">
        <v>72</v>
      </c>
      <c r="B38" s="1" t="s">
        <v>12</v>
      </c>
      <c r="C38" s="1">
        <v>30</v>
      </c>
    </row>
    <row r="39" spans="1:3" x14ac:dyDescent="0.25">
      <c r="A39" s="1">
        <v>74</v>
      </c>
      <c r="B39" s="1" t="s">
        <v>12</v>
      </c>
      <c r="C39" s="1">
        <v>19</v>
      </c>
    </row>
    <row r="40" spans="1:3" x14ac:dyDescent="0.25">
      <c r="A40" s="1">
        <v>75</v>
      </c>
      <c r="B40" s="1" t="s">
        <v>12</v>
      </c>
      <c r="C40" s="1">
        <v>7</v>
      </c>
    </row>
    <row r="41" spans="1:3" x14ac:dyDescent="0.25">
      <c r="A41" s="1">
        <v>77</v>
      </c>
      <c r="B41" s="1" t="s">
        <v>12</v>
      </c>
      <c r="C41" s="1">
        <v>14</v>
      </c>
    </row>
    <row r="42" spans="1:3" x14ac:dyDescent="0.25">
      <c r="A42" s="1">
        <v>78</v>
      </c>
      <c r="B42" s="1" t="s">
        <v>12</v>
      </c>
      <c r="C42" s="1">
        <v>3</v>
      </c>
    </row>
    <row r="43" spans="1:3" x14ac:dyDescent="0.25">
      <c r="A43" s="1">
        <v>80</v>
      </c>
      <c r="B43" s="1" t="s">
        <v>12</v>
      </c>
      <c r="C43" s="1">
        <v>25</v>
      </c>
    </row>
    <row r="44" spans="1:3" x14ac:dyDescent="0.25">
      <c r="A44" s="1">
        <v>82</v>
      </c>
      <c r="B44" s="1" t="s">
        <v>12</v>
      </c>
      <c r="C44" s="1">
        <v>21</v>
      </c>
    </row>
    <row r="45" spans="1:3" x14ac:dyDescent="0.25">
      <c r="A45" s="1">
        <v>85</v>
      </c>
      <c r="B45" s="1" t="s">
        <v>12</v>
      </c>
      <c r="C45" s="1">
        <v>21</v>
      </c>
    </row>
    <row r="46" spans="1:3" x14ac:dyDescent="0.25">
      <c r="A46" s="1">
        <v>86</v>
      </c>
      <c r="B46" s="1" t="s">
        <v>12</v>
      </c>
      <c r="C46" s="1">
        <v>20</v>
      </c>
    </row>
    <row r="47" spans="1:3" x14ac:dyDescent="0.25">
      <c r="A47" s="1">
        <v>87</v>
      </c>
      <c r="B47" s="1" t="s">
        <v>12</v>
      </c>
      <c r="C47" s="1">
        <v>12</v>
      </c>
    </row>
    <row r="48" spans="1:3" x14ac:dyDescent="0.25">
      <c r="A48" s="1">
        <v>88</v>
      </c>
      <c r="B48" s="1" t="s">
        <v>12</v>
      </c>
      <c r="C48" s="1">
        <v>14</v>
      </c>
    </row>
    <row r="49" spans="1:3" x14ac:dyDescent="0.25">
      <c r="A49" s="1">
        <v>91</v>
      </c>
      <c r="B49" s="1" t="s">
        <v>12</v>
      </c>
      <c r="C49" s="1">
        <v>21</v>
      </c>
    </row>
    <row r="50" spans="1:3" x14ac:dyDescent="0.25">
      <c r="A50" s="1">
        <v>92</v>
      </c>
      <c r="B50" s="1" t="s">
        <v>12</v>
      </c>
      <c r="C50" s="1">
        <v>20</v>
      </c>
    </row>
    <row r="51" spans="1:3" x14ac:dyDescent="0.25">
      <c r="A51" s="1">
        <v>94</v>
      </c>
      <c r="B51" s="1" t="s">
        <v>12</v>
      </c>
      <c r="C51" s="1">
        <v>4</v>
      </c>
    </row>
    <row r="52" spans="1:3" x14ac:dyDescent="0.25">
      <c r="A52" s="1">
        <v>95</v>
      </c>
      <c r="B52" s="1" t="s">
        <v>12</v>
      </c>
      <c r="C52" s="1">
        <v>12</v>
      </c>
    </row>
    <row r="53" spans="1:3" x14ac:dyDescent="0.25">
      <c r="A53" s="1">
        <v>96</v>
      </c>
      <c r="B53" s="1" t="s">
        <v>12</v>
      </c>
      <c r="C53" s="1">
        <v>21</v>
      </c>
    </row>
    <row r="54" spans="1:3" x14ac:dyDescent="0.25">
      <c r="A54" s="1">
        <v>3</v>
      </c>
      <c r="B54" s="1" t="s">
        <v>14</v>
      </c>
      <c r="C54" s="1">
        <v>64</v>
      </c>
    </row>
    <row r="55" spans="1:3" x14ac:dyDescent="0.25">
      <c r="A55" s="1">
        <v>5</v>
      </c>
      <c r="B55" s="1" t="s">
        <v>14</v>
      </c>
      <c r="C55" s="1">
        <v>25</v>
      </c>
    </row>
    <row r="56" spans="1:3" x14ac:dyDescent="0.25">
      <c r="A56" s="1">
        <v>7</v>
      </c>
      <c r="B56" s="1" t="s">
        <v>14</v>
      </c>
      <c r="C56" s="1">
        <v>12</v>
      </c>
    </row>
    <row r="57" spans="1:3" x14ac:dyDescent="0.25">
      <c r="A57" s="1">
        <v>9</v>
      </c>
      <c r="B57" s="1" t="s">
        <v>14</v>
      </c>
      <c r="C57" s="1">
        <v>10</v>
      </c>
    </row>
    <row r="58" spans="1:3" x14ac:dyDescent="0.25">
      <c r="A58" s="1">
        <v>10</v>
      </c>
      <c r="B58" s="1" t="s">
        <v>14</v>
      </c>
      <c r="C58" s="1">
        <v>8</v>
      </c>
    </row>
    <row r="59" spans="1:3" x14ac:dyDescent="0.25">
      <c r="A59" s="1">
        <v>13</v>
      </c>
      <c r="B59" s="1" t="s">
        <v>14</v>
      </c>
      <c r="C59" s="1">
        <v>20</v>
      </c>
    </row>
    <row r="60" spans="1:3" x14ac:dyDescent="0.25">
      <c r="A60" s="1">
        <v>14</v>
      </c>
      <c r="B60" s="1" t="s">
        <v>14</v>
      </c>
      <c r="C60" s="1">
        <v>18</v>
      </c>
    </row>
    <row r="61" spans="1:3" x14ac:dyDescent="0.25">
      <c r="A61" s="1">
        <v>15</v>
      </c>
      <c r="B61" s="1" t="s">
        <v>14</v>
      </c>
      <c r="C61" s="1">
        <v>22</v>
      </c>
    </row>
    <row r="62" spans="1:3" x14ac:dyDescent="0.25">
      <c r="A62" s="1">
        <v>16</v>
      </c>
      <c r="B62" s="1" t="s">
        <v>14</v>
      </c>
      <c r="C62" s="1">
        <v>11</v>
      </c>
    </row>
    <row r="63" spans="1:3" x14ac:dyDescent="0.25">
      <c r="A63" s="1">
        <v>18</v>
      </c>
      <c r="B63" s="1" t="s">
        <v>14</v>
      </c>
      <c r="C63" s="1">
        <v>17</v>
      </c>
    </row>
    <row r="64" spans="1:3" x14ac:dyDescent="0.25">
      <c r="A64" s="1">
        <v>19</v>
      </c>
      <c r="B64" s="1" t="s">
        <v>14</v>
      </c>
      <c r="C64" s="1">
        <v>14</v>
      </c>
    </row>
    <row r="65" spans="1:3" x14ac:dyDescent="0.25">
      <c r="A65" s="1">
        <v>22</v>
      </c>
      <c r="B65" s="1" t="s">
        <v>14</v>
      </c>
      <c r="C65" s="1">
        <v>6</v>
      </c>
    </row>
    <row r="66" spans="1:3" x14ac:dyDescent="0.25">
      <c r="A66" s="1">
        <v>23</v>
      </c>
      <c r="B66" s="1" t="s">
        <v>14</v>
      </c>
      <c r="C66" s="1">
        <v>69</v>
      </c>
    </row>
    <row r="67" spans="1:3" x14ac:dyDescent="0.25">
      <c r="A67" s="1">
        <v>24</v>
      </c>
      <c r="B67" s="1" t="s">
        <v>14</v>
      </c>
      <c r="C67" s="1">
        <v>6</v>
      </c>
    </row>
    <row r="68" spans="1:3" x14ac:dyDescent="0.25">
      <c r="A68" s="1">
        <v>25</v>
      </c>
      <c r="B68" s="1" t="s">
        <v>14</v>
      </c>
      <c r="C68" s="1">
        <v>7</v>
      </c>
    </row>
    <row r="69" spans="1:3" x14ac:dyDescent="0.25">
      <c r="A69" s="1">
        <v>26</v>
      </c>
      <c r="B69" s="1" t="s">
        <v>14</v>
      </c>
      <c r="C69" s="1">
        <v>3</v>
      </c>
    </row>
    <row r="70" spans="1:3" x14ac:dyDescent="0.25">
      <c r="A70" s="1">
        <v>30</v>
      </c>
      <c r="B70" s="1" t="s">
        <v>14</v>
      </c>
      <c r="C70" s="1">
        <v>10</v>
      </c>
    </row>
    <row r="71" spans="1:3" x14ac:dyDescent="0.25">
      <c r="A71" s="1">
        <v>31</v>
      </c>
      <c r="B71" s="1" t="s">
        <v>14</v>
      </c>
      <c r="C71" s="1">
        <v>8</v>
      </c>
    </row>
    <row r="72" spans="1:3" x14ac:dyDescent="0.25">
      <c r="A72" s="1">
        <v>34</v>
      </c>
      <c r="B72" s="1" t="s">
        <v>14</v>
      </c>
      <c r="C72" s="1">
        <v>10</v>
      </c>
    </row>
    <row r="73" spans="1:3" x14ac:dyDescent="0.25">
      <c r="A73" s="1">
        <v>36</v>
      </c>
      <c r="B73" s="1" t="s">
        <v>14</v>
      </c>
      <c r="C73" s="1">
        <v>10</v>
      </c>
    </row>
    <row r="74" spans="1:3" x14ac:dyDescent="0.25">
      <c r="A74" s="1">
        <v>37</v>
      </c>
      <c r="B74" s="1" t="s">
        <v>14</v>
      </c>
      <c r="C74" s="1">
        <v>8</v>
      </c>
    </row>
    <row r="75" spans="1:3" x14ac:dyDescent="0.25">
      <c r="A75" s="1">
        <v>38</v>
      </c>
      <c r="B75" s="1" t="s">
        <v>14</v>
      </c>
      <c r="C75" s="1">
        <v>15</v>
      </c>
    </row>
    <row r="76" spans="1:3" x14ac:dyDescent="0.25">
      <c r="A76" s="1">
        <v>42</v>
      </c>
      <c r="B76" s="1" t="s">
        <v>14</v>
      </c>
      <c r="C76" s="1">
        <v>20</v>
      </c>
    </row>
    <row r="77" spans="1:3" x14ac:dyDescent="0.25">
      <c r="A77" s="1">
        <v>43</v>
      </c>
      <c r="B77" s="1" t="s">
        <v>14</v>
      </c>
      <c r="C77" s="1">
        <v>3</v>
      </c>
    </row>
    <row r="78" spans="1:3" x14ac:dyDescent="0.25">
      <c r="A78" s="1">
        <v>44</v>
      </c>
      <c r="B78" s="1" t="s">
        <v>14</v>
      </c>
      <c r="C78" s="1">
        <v>45</v>
      </c>
    </row>
    <row r="79" spans="1:3" x14ac:dyDescent="0.25">
      <c r="A79" s="1">
        <v>48</v>
      </c>
      <c r="B79" s="1" t="s">
        <v>14</v>
      </c>
      <c r="C79" s="1">
        <v>10</v>
      </c>
    </row>
    <row r="80" spans="1:3" x14ac:dyDescent="0.25">
      <c r="A80" s="1">
        <v>50</v>
      </c>
      <c r="B80" s="1" t="s">
        <v>14</v>
      </c>
      <c r="C80" s="1">
        <v>20</v>
      </c>
    </row>
    <row r="81" spans="1:3" x14ac:dyDescent="0.25">
      <c r="A81" s="1">
        <v>52</v>
      </c>
      <c r="B81" s="1" t="s">
        <v>14</v>
      </c>
      <c r="C81" s="1">
        <v>50</v>
      </c>
    </row>
    <row r="82" spans="1:3" x14ac:dyDescent="0.25">
      <c r="A82" s="1">
        <v>54</v>
      </c>
      <c r="B82" s="1" t="s">
        <v>14</v>
      </c>
      <c r="C82" s="1">
        <v>20</v>
      </c>
    </row>
    <row r="83" spans="1:3" x14ac:dyDescent="0.25">
      <c r="A83" s="1">
        <v>55</v>
      </c>
      <c r="B83" s="1" t="s">
        <v>14</v>
      </c>
      <c r="C83" s="1">
        <v>4</v>
      </c>
    </row>
    <row r="84" spans="1:3" x14ac:dyDescent="0.25">
      <c r="A84" s="1">
        <v>58</v>
      </c>
      <c r="B84" s="1" t="s">
        <v>14</v>
      </c>
      <c r="C84" s="1">
        <v>5</v>
      </c>
    </row>
    <row r="85" spans="1:3" x14ac:dyDescent="0.25">
      <c r="A85" s="1">
        <v>60</v>
      </c>
      <c r="B85" s="1" t="s">
        <v>14</v>
      </c>
      <c r="C85" s="1">
        <v>6</v>
      </c>
    </row>
    <row r="86" spans="1:3" x14ac:dyDescent="0.25">
      <c r="A86" s="1">
        <v>68</v>
      </c>
      <c r="B86" s="1" t="s">
        <v>14</v>
      </c>
      <c r="C86" s="1">
        <v>20</v>
      </c>
    </row>
    <row r="87" spans="1:3" x14ac:dyDescent="0.25">
      <c r="A87" s="1">
        <v>69</v>
      </c>
      <c r="B87" s="1" t="s">
        <v>14</v>
      </c>
      <c r="C87" s="1">
        <v>28</v>
      </c>
    </row>
    <row r="88" spans="1:3" x14ac:dyDescent="0.25">
      <c r="A88" s="1">
        <v>70</v>
      </c>
      <c r="B88" s="1" t="s">
        <v>14</v>
      </c>
      <c r="C88" s="1">
        <v>10</v>
      </c>
    </row>
    <row r="89" spans="1:3" x14ac:dyDescent="0.25">
      <c r="A89" s="1">
        <v>71</v>
      </c>
      <c r="B89" s="1" t="s">
        <v>14</v>
      </c>
      <c r="C89" s="1">
        <v>7</v>
      </c>
    </row>
    <row r="90" spans="1:3" x14ac:dyDescent="0.25">
      <c r="A90" s="1">
        <v>73</v>
      </c>
      <c r="B90" s="1" t="s">
        <v>14</v>
      </c>
      <c r="C90" s="1">
        <v>10</v>
      </c>
    </row>
    <row r="91" spans="1:3" x14ac:dyDescent="0.25">
      <c r="A91" s="1">
        <v>76</v>
      </c>
      <c r="B91" s="1" t="s">
        <v>14</v>
      </c>
      <c r="C91" s="1">
        <v>12</v>
      </c>
    </row>
    <row r="92" spans="1:3" x14ac:dyDescent="0.25">
      <c r="A92" s="1">
        <v>79</v>
      </c>
      <c r="B92" s="1" t="s">
        <v>14</v>
      </c>
      <c r="C92" s="1">
        <v>12</v>
      </c>
    </row>
    <row r="93" spans="1:3" x14ac:dyDescent="0.25">
      <c r="A93" s="1">
        <v>81</v>
      </c>
      <c r="B93" s="1" t="s">
        <v>14</v>
      </c>
      <c r="C93" s="1">
        <v>9</v>
      </c>
    </row>
    <row r="94" spans="1:3" x14ac:dyDescent="0.25">
      <c r="A94" s="1">
        <v>83</v>
      </c>
      <c r="B94" s="1" t="s">
        <v>14</v>
      </c>
      <c r="C94" s="1">
        <v>13</v>
      </c>
    </row>
    <row r="95" spans="1:3" x14ac:dyDescent="0.25">
      <c r="A95" s="1">
        <v>84</v>
      </c>
      <c r="B95" s="1" t="s">
        <v>14</v>
      </c>
      <c r="C95" s="1">
        <v>10</v>
      </c>
    </row>
    <row r="96" spans="1:3" x14ac:dyDescent="0.25">
      <c r="A96" s="1">
        <v>89</v>
      </c>
      <c r="B96" s="1" t="s">
        <v>14</v>
      </c>
      <c r="C96" s="1">
        <v>8</v>
      </c>
    </row>
    <row r="97" spans="1:3" x14ac:dyDescent="0.25">
      <c r="A97" s="1">
        <v>90</v>
      </c>
      <c r="B97" s="1" t="s">
        <v>14</v>
      </c>
      <c r="C97" s="1">
        <v>100</v>
      </c>
    </row>
    <row r="98" spans="1:3" x14ac:dyDescent="0.25">
      <c r="A98" s="1">
        <v>93</v>
      </c>
      <c r="B98" s="1" t="s">
        <v>14</v>
      </c>
      <c r="C98" s="1">
        <v>5</v>
      </c>
    </row>
    <row r="99" spans="1:3" x14ac:dyDescent="0.25">
      <c r="A99" s="1">
        <v>97</v>
      </c>
      <c r="B99" s="1" t="s">
        <v>14</v>
      </c>
      <c r="C99" s="1"/>
    </row>
    <row r="100" spans="1:3" x14ac:dyDescent="0.25">
      <c r="A100" s="1">
        <v>98</v>
      </c>
      <c r="B100" s="1" t="s">
        <v>14</v>
      </c>
      <c r="C100" s="1">
        <v>5</v>
      </c>
    </row>
  </sheetData>
  <sortState ref="A3:C100">
    <sortCondition ref="B3:B100"/>
  </sortState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L3" sqref="L3"/>
    </sheetView>
  </sheetViews>
  <sheetFormatPr defaultRowHeight="15" x14ac:dyDescent="0.25"/>
  <cols>
    <col min="6" max="6" width="19.28515625" customWidth="1"/>
    <col min="7" max="7" width="17.5703125" customWidth="1"/>
    <col min="9" max="9" width="21.42578125" customWidth="1"/>
    <col min="10" max="10" width="14.85546875" customWidth="1"/>
    <col min="12" max="12" width="20.28515625" customWidth="1"/>
    <col min="13" max="13" width="17.7109375" customWidth="1"/>
  </cols>
  <sheetData>
    <row r="1" spans="1:13" ht="20.25" thickBot="1" x14ac:dyDescent="0.35">
      <c r="A1" s="2" t="s">
        <v>10</v>
      </c>
    </row>
    <row r="2" spans="1:13" ht="15.75" thickTop="1" x14ac:dyDescent="0.25">
      <c r="A2" s="1" t="s">
        <v>0</v>
      </c>
      <c r="B2" s="1" t="s">
        <v>1</v>
      </c>
      <c r="C2" s="1" t="s">
        <v>11</v>
      </c>
    </row>
    <row r="3" spans="1:13" ht="15.75" thickBot="1" x14ac:dyDescent="0.3">
      <c r="A3" s="1">
        <v>1</v>
      </c>
      <c r="B3" s="1" t="s">
        <v>12</v>
      </c>
      <c r="C3" s="1">
        <v>10</v>
      </c>
      <c r="I3" s="7" t="s">
        <v>89</v>
      </c>
      <c r="L3" s="7" t="s">
        <v>90</v>
      </c>
    </row>
    <row r="4" spans="1:13" x14ac:dyDescent="0.25">
      <c r="A4" s="1">
        <v>2</v>
      </c>
      <c r="B4" s="1" t="s">
        <v>12</v>
      </c>
      <c r="C4" s="1">
        <v>2</v>
      </c>
      <c r="F4" s="15" t="s">
        <v>62</v>
      </c>
      <c r="G4" s="15"/>
      <c r="I4" s="15" t="s">
        <v>62</v>
      </c>
      <c r="J4" s="15"/>
      <c r="L4" s="15" t="s">
        <v>62</v>
      </c>
      <c r="M4" s="15"/>
    </row>
    <row r="5" spans="1:13" x14ac:dyDescent="0.25">
      <c r="A5" s="1">
        <v>4</v>
      </c>
      <c r="B5" s="1" t="s">
        <v>12</v>
      </c>
      <c r="C5" s="1">
        <v>0</v>
      </c>
      <c r="F5" s="13"/>
      <c r="G5" s="13"/>
      <c r="I5" s="13"/>
      <c r="J5" s="13"/>
      <c r="L5" s="13"/>
      <c r="M5" s="13"/>
    </row>
    <row r="6" spans="1:13" x14ac:dyDescent="0.25">
      <c r="A6" s="1">
        <v>6</v>
      </c>
      <c r="B6" s="1" t="s">
        <v>12</v>
      </c>
      <c r="C6" s="1">
        <v>5</v>
      </c>
      <c r="F6" s="13" t="s">
        <v>50</v>
      </c>
      <c r="G6" s="13">
        <v>16.837113402061856</v>
      </c>
      <c r="I6" s="13" t="s">
        <v>50</v>
      </c>
      <c r="J6" s="13">
        <v>21.150980392156864</v>
      </c>
      <c r="L6" s="13" t="s">
        <v>50</v>
      </c>
      <c r="M6" s="13">
        <v>12.054347826086957</v>
      </c>
    </row>
    <row r="7" spans="1:13" x14ac:dyDescent="0.25">
      <c r="A7" s="1">
        <v>8</v>
      </c>
      <c r="B7" s="1" t="s">
        <v>12</v>
      </c>
      <c r="C7" s="1">
        <v>56</v>
      </c>
      <c r="F7" s="13" t="s">
        <v>51</v>
      </c>
      <c r="G7" s="13">
        <v>6.4725594319781177</v>
      </c>
      <c r="I7" s="13" t="s">
        <v>51</v>
      </c>
      <c r="J7" s="13">
        <v>12.148327205930256</v>
      </c>
      <c r="L7" s="13" t="s">
        <v>51</v>
      </c>
      <c r="M7" s="13">
        <v>2.3857582809432447</v>
      </c>
    </row>
    <row r="8" spans="1:13" x14ac:dyDescent="0.25">
      <c r="A8" s="1">
        <v>11</v>
      </c>
      <c r="B8" s="1" t="s">
        <v>12</v>
      </c>
      <c r="C8" s="1">
        <v>0</v>
      </c>
      <c r="F8" s="13" t="s">
        <v>52</v>
      </c>
      <c r="G8" s="13">
        <v>5</v>
      </c>
      <c r="I8" s="13" t="s">
        <v>52</v>
      </c>
      <c r="J8" s="13">
        <v>5</v>
      </c>
      <c r="L8" s="13" t="s">
        <v>52</v>
      </c>
      <c r="M8" s="13">
        <v>5.5</v>
      </c>
    </row>
    <row r="9" spans="1:13" x14ac:dyDescent="0.25">
      <c r="A9" s="1">
        <v>12</v>
      </c>
      <c r="B9" s="1" t="s">
        <v>12</v>
      </c>
      <c r="C9" s="1">
        <v>3</v>
      </c>
      <c r="F9" s="13" t="s">
        <v>53</v>
      </c>
      <c r="G9" s="13">
        <v>4</v>
      </c>
      <c r="I9" s="13" t="s">
        <v>53</v>
      </c>
      <c r="J9" s="13">
        <v>5</v>
      </c>
      <c r="L9" s="13" t="s">
        <v>53</v>
      </c>
      <c r="M9" s="13">
        <v>4</v>
      </c>
    </row>
    <row r="10" spans="1:13" x14ac:dyDescent="0.25">
      <c r="A10" s="1">
        <v>17</v>
      </c>
      <c r="B10" s="1" t="s">
        <v>12</v>
      </c>
      <c r="C10" s="1">
        <v>5</v>
      </c>
      <c r="F10" s="13" t="s">
        <v>54</v>
      </c>
      <c r="G10" s="13">
        <v>63.747317459226643</v>
      </c>
      <c r="I10" s="13" t="s">
        <v>54</v>
      </c>
      <c r="J10" s="13">
        <v>86.756409267670861</v>
      </c>
      <c r="L10" s="13" t="s">
        <v>54</v>
      </c>
      <c r="M10" s="13">
        <v>16.180999921330766</v>
      </c>
    </row>
    <row r="11" spans="1:13" x14ac:dyDescent="0.25">
      <c r="A11" s="1">
        <v>20</v>
      </c>
      <c r="B11" s="1" t="s">
        <v>12</v>
      </c>
      <c r="C11" s="1">
        <v>18</v>
      </c>
      <c r="F11" s="13" t="s">
        <v>55</v>
      </c>
      <c r="G11" s="13">
        <v>4063.7204832474222</v>
      </c>
      <c r="I11" s="13" t="s">
        <v>55</v>
      </c>
      <c r="J11" s="13">
        <v>7526.6745490196072</v>
      </c>
      <c r="L11" s="13" t="s">
        <v>55</v>
      </c>
      <c r="M11" s="13">
        <v>261.8247584541063</v>
      </c>
    </row>
    <row r="12" spans="1:13" x14ac:dyDescent="0.25">
      <c r="A12" s="1">
        <v>21</v>
      </c>
      <c r="B12" s="1" t="s">
        <v>12</v>
      </c>
      <c r="C12" s="1">
        <v>624</v>
      </c>
      <c r="F12" s="13" t="s">
        <v>56</v>
      </c>
      <c r="G12" s="13">
        <v>88.187050359229573</v>
      </c>
      <c r="I12" s="13" t="s">
        <v>56</v>
      </c>
      <c r="J12" s="13">
        <v>49.390066876507511</v>
      </c>
      <c r="L12" s="13" t="s">
        <v>56</v>
      </c>
      <c r="M12" s="13">
        <v>15.695600433162602</v>
      </c>
    </row>
    <row r="13" spans="1:13" x14ac:dyDescent="0.25">
      <c r="A13" s="1">
        <v>27</v>
      </c>
      <c r="B13" s="1" t="s">
        <v>12</v>
      </c>
      <c r="C13" s="1">
        <v>5</v>
      </c>
      <c r="F13" s="13" t="s">
        <v>57</v>
      </c>
      <c r="G13" s="13">
        <v>9.2076388901627819</v>
      </c>
      <c r="I13" s="13" t="s">
        <v>57</v>
      </c>
      <c r="J13" s="13">
        <v>6.9794610905880941</v>
      </c>
      <c r="L13" s="13" t="s">
        <v>57</v>
      </c>
      <c r="M13" s="13">
        <v>3.4201303121206528</v>
      </c>
    </row>
    <row r="14" spans="1:13" x14ac:dyDescent="0.25">
      <c r="A14" s="1">
        <v>28</v>
      </c>
      <c r="B14" s="1" t="s">
        <v>12</v>
      </c>
      <c r="C14" s="1">
        <v>12.7</v>
      </c>
      <c r="F14" s="13" t="s">
        <v>58</v>
      </c>
      <c r="G14" s="13">
        <v>624</v>
      </c>
      <c r="I14" s="13" t="s">
        <v>58</v>
      </c>
      <c r="J14" s="13">
        <v>624</v>
      </c>
      <c r="L14" s="13" t="s">
        <v>58</v>
      </c>
      <c r="M14" s="13">
        <v>96</v>
      </c>
    </row>
    <row r="15" spans="1:13" x14ac:dyDescent="0.25">
      <c r="A15" s="1">
        <v>29</v>
      </c>
      <c r="B15" s="1" t="s">
        <v>12</v>
      </c>
      <c r="C15" s="1">
        <v>10</v>
      </c>
      <c r="F15" s="13" t="s">
        <v>59</v>
      </c>
      <c r="G15" s="13">
        <v>0</v>
      </c>
      <c r="I15" s="13" t="s">
        <v>59</v>
      </c>
      <c r="J15" s="13">
        <v>0</v>
      </c>
      <c r="L15" s="13" t="s">
        <v>59</v>
      </c>
      <c r="M15" s="13">
        <v>0</v>
      </c>
    </row>
    <row r="16" spans="1:13" x14ac:dyDescent="0.25">
      <c r="A16" s="1">
        <v>32</v>
      </c>
      <c r="B16" s="1" t="s">
        <v>12</v>
      </c>
      <c r="C16" s="1">
        <v>25</v>
      </c>
      <c r="F16" s="13" t="s">
        <v>60</v>
      </c>
      <c r="G16" s="13">
        <v>624</v>
      </c>
      <c r="I16" s="13" t="s">
        <v>60</v>
      </c>
      <c r="J16" s="13">
        <v>624</v>
      </c>
      <c r="L16" s="13" t="s">
        <v>60</v>
      </c>
      <c r="M16" s="13">
        <v>96</v>
      </c>
    </row>
    <row r="17" spans="1:13" x14ac:dyDescent="0.25">
      <c r="A17" s="1">
        <v>33</v>
      </c>
      <c r="B17" s="1" t="s">
        <v>12</v>
      </c>
      <c r="C17" s="1">
        <v>30</v>
      </c>
      <c r="F17" s="13" t="s">
        <v>61</v>
      </c>
      <c r="G17" s="13">
        <v>1633.2</v>
      </c>
      <c r="I17" s="13" t="s">
        <v>61</v>
      </c>
      <c r="J17" s="13">
        <v>1078.7</v>
      </c>
      <c r="L17" s="13" t="s">
        <v>61</v>
      </c>
      <c r="M17" s="13">
        <v>554.5</v>
      </c>
    </row>
    <row r="18" spans="1:13" ht="15.75" thickBot="1" x14ac:dyDescent="0.3">
      <c r="A18" s="1">
        <v>35</v>
      </c>
      <c r="B18" s="1" t="s">
        <v>12</v>
      </c>
      <c r="C18" s="1">
        <v>30</v>
      </c>
      <c r="F18" s="14" t="s">
        <v>46</v>
      </c>
      <c r="G18" s="14">
        <v>97</v>
      </c>
      <c r="I18" s="14" t="s">
        <v>46</v>
      </c>
      <c r="J18" s="14">
        <v>51</v>
      </c>
      <c r="L18" s="14" t="s">
        <v>46</v>
      </c>
      <c r="M18" s="14">
        <v>46</v>
      </c>
    </row>
    <row r="19" spans="1:13" x14ac:dyDescent="0.25">
      <c r="A19" s="1">
        <v>39</v>
      </c>
      <c r="B19" s="1" t="s">
        <v>12</v>
      </c>
      <c r="C19" s="1">
        <v>35</v>
      </c>
    </row>
    <row r="20" spans="1:13" x14ac:dyDescent="0.25">
      <c r="A20" s="1">
        <v>40</v>
      </c>
      <c r="B20" s="1" t="s">
        <v>12</v>
      </c>
      <c r="C20" s="1">
        <v>5</v>
      </c>
    </row>
    <row r="21" spans="1:13" x14ac:dyDescent="0.25">
      <c r="A21" s="1">
        <v>41</v>
      </c>
      <c r="B21" s="1" t="s">
        <v>12</v>
      </c>
      <c r="C21" s="1">
        <v>1</v>
      </c>
    </row>
    <row r="22" spans="1:13" x14ac:dyDescent="0.25">
      <c r="A22" s="1">
        <v>45</v>
      </c>
      <c r="B22" s="1" t="s">
        <v>12</v>
      </c>
      <c r="C22" s="1">
        <v>10</v>
      </c>
    </row>
    <row r="23" spans="1:13" x14ac:dyDescent="0.25">
      <c r="A23" s="1">
        <v>46</v>
      </c>
      <c r="B23" s="1" t="s">
        <v>12</v>
      </c>
      <c r="C23" s="1">
        <v>1</v>
      </c>
    </row>
    <row r="24" spans="1:13" x14ac:dyDescent="0.25">
      <c r="A24" s="1">
        <v>47</v>
      </c>
      <c r="B24" s="1" t="s">
        <v>12</v>
      </c>
      <c r="C24" s="1">
        <v>5</v>
      </c>
    </row>
    <row r="25" spans="1:13" x14ac:dyDescent="0.25">
      <c r="A25" s="1">
        <v>49</v>
      </c>
      <c r="B25" s="1" t="s">
        <v>12</v>
      </c>
      <c r="C25" s="1">
        <v>6</v>
      </c>
    </row>
    <row r="26" spans="1:13" x14ac:dyDescent="0.25">
      <c r="A26" s="1">
        <v>51</v>
      </c>
      <c r="B26" s="1" t="s">
        <v>12</v>
      </c>
      <c r="C26" s="1">
        <v>2</v>
      </c>
    </row>
    <row r="27" spans="1:13" x14ac:dyDescent="0.25">
      <c r="A27" s="1">
        <v>53</v>
      </c>
      <c r="B27" s="1" t="s">
        <v>12</v>
      </c>
      <c r="C27" s="1">
        <v>10</v>
      </c>
    </row>
    <row r="28" spans="1:13" x14ac:dyDescent="0.25">
      <c r="A28" s="1">
        <v>56</v>
      </c>
      <c r="B28" s="1" t="s">
        <v>12</v>
      </c>
      <c r="C28" s="1">
        <v>14</v>
      </c>
    </row>
    <row r="29" spans="1:13" x14ac:dyDescent="0.25">
      <c r="A29" s="1">
        <v>57</v>
      </c>
      <c r="B29" s="1" t="s">
        <v>12</v>
      </c>
      <c r="C29" s="1">
        <v>2</v>
      </c>
    </row>
    <row r="30" spans="1:13" x14ac:dyDescent="0.25">
      <c r="A30" s="1">
        <v>59</v>
      </c>
      <c r="B30" s="1" t="s">
        <v>12</v>
      </c>
      <c r="C30" s="1">
        <v>2</v>
      </c>
    </row>
    <row r="31" spans="1:13" x14ac:dyDescent="0.25">
      <c r="A31" s="1">
        <v>61</v>
      </c>
      <c r="B31" s="1" t="s">
        <v>12</v>
      </c>
      <c r="C31" s="1">
        <v>5</v>
      </c>
    </row>
    <row r="32" spans="1:13" x14ac:dyDescent="0.25">
      <c r="A32" s="1">
        <v>62</v>
      </c>
      <c r="B32" s="1" t="s">
        <v>12</v>
      </c>
      <c r="C32" s="1">
        <v>6</v>
      </c>
    </row>
    <row r="33" spans="1:3" x14ac:dyDescent="0.25">
      <c r="A33" s="1">
        <v>63</v>
      </c>
      <c r="B33" s="1" t="s">
        <v>12</v>
      </c>
      <c r="C33" s="1">
        <v>4</v>
      </c>
    </row>
    <row r="34" spans="1:3" x14ac:dyDescent="0.25">
      <c r="A34" s="1">
        <v>64</v>
      </c>
      <c r="B34" s="1" t="s">
        <v>12</v>
      </c>
      <c r="C34" s="1">
        <v>1</v>
      </c>
    </row>
    <row r="35" spans="1:3" x14ac:dyDescent="0.25">
      <c r="A35" s="1">
        <v>65</v>
      </c>
      <c r="B35" s="1" t="s">
        <v>12</v>
      </c>
      <c r="C35" s="1">
        <v>4</v>
      </c>
    </row>
    <row r="36" spans="1:3" x14ac:dyDescent="0.25">
      <c r="A36" s="1">
        <v>66</v>
      </c>
      <c r="B36" s="1" t="s">
        <v>12</v>
      </c>
      <c r="C36" s="1">
        <v>5</v>
      </c>
    </row>
    <row r="37" spans="1:3" x14ac:dyDescent="0.25">
      <c r="A37" s="1">
        <v>67</v>
      </c>
      <c r="B37" s="1" t="s">
        <v>12</v>
      </c>
      <c r="C37" s="1">
        <v>6</v>
      </c>
    </row>
    <row r="38" spans="1:3" x14ac:dyDescent="0.25">
      <c r="A38" s="1">
        <v>72</v>
      </c>
      <c r="B38" s="1" t="s">
        <v>12</v>
      </c>
      <c r="C38" s="1">
        <v>4</v>
      </c>
    </row>
    <row r="39" spans="1:3" x14ac:dyDescent="0.25">
      <c r="A39" s="1">
        <v>74</v>
      </c>
      <c r="B39" s="1" t="s">
        <v>12</v>
      </c>
      <c r="C39" s="1">
        <v>9</v>
      </c>
    </row>
    <row r="40" spans="1:3" x14ac:dyDescent="0.25">
      <c r="A40" s="1">
        <v>75</v>
      </c>
      <c r="B40" s="1" t="s">
        <v>12</v>
      </c>
      <c r="C40" s="1">
        <v>10</v>
      </c>
    </row>
    <row r="41" spans="1:3" x14ac:dyDescent="0.25">
      <c r="A41" s="1">
        <v>77</v>
      </c>
      <c r="B41" s="1" t="s">
        <v>12</v>
      </c>
      <c r="C41" s="1">
        <v>2</v>
      </c>
    </row>
    <row r="42" spans="1:3" x14ac:dyDescent="0.25">
      <c r="A42" s="1">
        <v>78</v>
      </c>
      <c r="B42" s="1" t="s">
        <v>12</v>
      </c>
      <c r="C42" s="1">
        <v>1</v>
      </c>
    </row>
    <row r="43" spans="1:3" x14ac:dyDescent="0.25">
      <c r="A43" s="1">
        <v>80</v>
      </c>
      <c r="B43" s="1" t="s">
        <v>12</v>
      </c>
      <c r="C43" s="1">
        <v>15</v>
      </c>
    </row>
    <row r="44" spans="1:3" x14ac:dyDescent="0.25">
      <c r="A44" s="1">
        <v>82</v>
      </c>
      <c r="B44" s="1" t="s">
        <v>12</v>
      </c>
      <c r="C44" s="1">
        <v>4</v>
      </c>
    </row>
    <row r="45" spans="1:3" x14ac:dyDescent="0.25">
      <c r="A45" s="1">
        <v>85</v>
      </c>
      <c r="B45" s="1" t="s">
        <v>12</v>
      </c>
      <c r="C45" s="1">
        <v>1</v>
      </c>
    </row>
    <row r="46" spans="1:3" x14ac:dyDescent="0.25">
      <c r="A46" s="1">
        <v>86</v>
      </c>
      <c r="B46" s="1" t="s">
        <v>12</v>
      </c>
      <c r="C46" s="1">
        <v>5</v>
      </c>
    </row>
    <row r="47" spans="1:3" x14ac:dyDescent="0.25">
      <c r="A47" s="1">
        <v>87</v>
      </c>
      <c r="B47" s="1" t="s">
        <v>12</v>
      </c>
      <c r="C47" s="1">
        <v>2</v>
      </c>
    </row>
    <row r="48" spans="1:3" x14ac:dyDescent="0.25">
      <c r="A48" s="1">
        <v>88</v>
      </c>
      <c r="B48" s="1" t="s">
        <v>12</v>
      </c>
      <c r="C48" s="1">
        <v>1</v>
      </c>
    </row>
    <row r="49" spans="1:3" x14ac:dyDescent="0.25">
      <c r="A49" s="1">
        <v>91</v>
      </c>
      <c r="B49" s="1" t="s">
        <v>12</v>
      </c>
      <c r="C49" s="1">
        <v>21</v>
      </c>
    </row>
    <row r="50" spans="1:3" x14ac:dyDescent="0.25">
      <c r="A50" s="1">
        <v>92</v>
      </c>
      <c r="B50" s="1" t="s">
        <v>12</v>
      </c>
      <c r="C50" s="1">
        <v>20</v>
      </c>
    </row>
    <row r="51" spans="1:3" x14ac:dyDescent="0.25">
      <c r="A51" s="1">
        <v>94</v>
      </c>
      <c r="B51" s="1" t="s">
        <v>12</v>
      </c>
      <c r="C51" s="1">
        <v>6</v>
      </c>
    </row>
    <row r="52" spans="1:3" x14ac:dyDescent="0.25">
      <c r="A52" s="1">
        <v>95</v>
      </c>
      <c r="B52" s="1" t="s">
        <v>12</v>
      </c>
      <c r="C52" s="1">
        <v>4</v>
      </c>
    </row>
    <row r="53" spans="1:3" x14ac:dyDescent="0.25">
      <c r="A53" s="1">
        <v>96</v>
      </c>
      <c r="B53" s="1" t="s">
        <v>12</v>
      </c>
      <c r="C53" s="1">
        <v>14</v>
      </c>
    </row>
    <row r="54" spans="1:3" x14ac:dyDescent="0.25">
      <c r="A54" s="1">
        <v>3</v>
      </c>
      <c r="B54" s="1" t="s">
        <v>14</v>
      </c>
      <c r="C54" s="1">
        <v>2</v>
      </c>
    </row>
    <row r="55" spans="1:3" x14ac:dyDescent="0.25">
      <c r="A55" s="1">
        <v>5</v>
      </c>
      <c r="B55" s="1" t="s">
        <v>14</v>
      </c>
      <c r="C55" s="1">
        <v>4</v>
      </c>
    </row>
    <row r="56" spans="1:3" x14ac:dyDescent="0.25">
      <c r="A56" s="1">
        <v>7</v>
      </c>
      <c r="B56" s="1" t="s">
        <v>14</v>
      </c>
      <c r="C56" s="1">
        <v>4</v>
      </c>
    </row>
    <row r="57" spans="1:3" x14ac:dyDescent="0.25">
      <c r="A57" s="1">
        <v>9</v>
      </c>
      <c r="B57" s="1" t="s">
        <v>14</v>
      </c>
      <c r="C57" s="1">
        <v>0</v>
      </c>
    </row>
    <row r="58" spans="1:3" x14ac:dyDescent="0.25">
      <c r="A58" s="1">
        <v>10</v>
      </c>
      <c r="B58" s="1" t="s">
        <v>14</v>
      </c>
      <c r="C58" s="1">
        <v>20</v>
      </c>
    </row>
    <row r="59" spans="1:3" x14ac:dyDescent="0.25">
      <c r="A59" s="1">
        <v>13</v>
      </c>
      <c r="B59" s="1" t="s">
        <v>14</v>
      </c>
      <c r="C59" s="1">
        <v>20</v>
      </c>
    </row>
    <row r="60" spans="1:3" x14ac:dyDescent="0.25">
      <c r="A60" s="1">
        <v>14</v>
      </c>
      <c r="B60" s="1" t="s">
        <v>14</v>
      </c>
      <c r="C60" s="1">
        <v>4</v>
      </c>
    </row>
    <row r="61" spans="1:3" x14ac:dyDescent="0.25">
      <c r="A61" s="1">
        <v>15</v>
      </c>
      <c r="B61" s="1" t="s">
        <v>14</v>
      </c>
      <c r="C61" s="1">
        <v>3</v>
      </c>
    </row>
    <row r="62" spans="1:3" x14ac:dyDescent="0.25">
      <c r="A62" s="1">
        <v>16</v>
      </c>
      <c r="B62" s="1" t="s">
        <v>14</v>
      </c>
      <c r="C62" s="1">
        <v>28</v>
      </c>
    </row>
    <row r="63" spans="1:3" x14ac:dyDescent="0.25">
      <c r="A63" s="1">
        <v>18</v>
      </c>
      <c r="B63" s="1" t="s">
        <v>14</v>
      </c>
      <c r="C63" s="1">
        <v>14</v>
      </c>
    </row>
    <row r="64" spans="1:3" x14ac:dyDescent="0.25">
      <c r="A64" s="1">
        <v>19</v>
      </c>
      <c r="B64" s="1" t="s">
        <v>14</v>
      </c>
      <c r="C64" s="1">
        <v>14</v>
      </c>
    </row>
    <row r="65" spans="1:3" x14ac:dyDescent="0.25">
      <c r="A65" s="1">
        <v>22</v>
      </c>
      <c r="B65" s="1" t="s">
        <v>14</v>
      </c>
      <c r="C65" s="1">
        <v>4</v>
      </c>
    </row>
    <row r="66" spans="1:3" x14ac:dyDescent="0.25">
      <c r="A66" s="1">
        <v>23</v>
      </c>
      <c r="B66" s="1" t="s">
        <v>14</v>
      </c>
      <c r="C66" s="1">
        <v>96</v>
      </c>
    </row>
    <row r="67" spans="1:3" x14ac:dyDescent="0.25">
      <c r="A67" s="1">
        <v>24</v>
      </c>
      <c r="B67" s="1" t="s">
        <v>14</v>
      </c>
      <c r="C67" s="1">
        <v>5</v>
      </c>
    </row>
    <row r="68" spans="1:3" x14ac:dyDescent="0.25">
      <c r="A68" s="1">
        <v>25</v>
      </c>
      <c r="B68" s="1" t="s">
        <v>14</v>
      </c>
      <c r="C68" s="1">
        <v>6</v>
      </c>
    </row>
    <row r="69" spans="1:3" x14ac:dyDescent="0.25">
      <c r="A69" s="1">
        <v>26</v>
      </c>
      <c r="B69" s="1" t="s">
        <v>14</v>
      </c>
      <c r="C69" s="1">
        <v>2</v>
      </c>
    </row>
    <row r="70" spans="1:3" x14ac:dyDescent="0.25">
      <c r="A70" s="1">
        <v>30</v>
      </c>
      <c r="B70" s="1" t="s">
        <v>14</v>
      </c>
      <c r="C70" s="1">
        <v>40</v>
      </c>
    </row>
    <row r="71" spans="1:3" x14ac:dyDescent="0.25">
      <c r="A71" s="1">
        <v>31</v>
      </c>
      <c r="B71" s="1" t="s">
        <v>14</v>
      </c>
      <c r="C71" s="1">
        <v>25</v>
      </c>
    </row>
    <row r="72" spans="1:3" x14ac:dyDescent="0.25">
      <c r="A72" s="1">
        <v>34</v>
      </c>
      <c r="B72" s="1" t="s">
        <v>14</v>
      </c>
      <c r="C72" s="1">
        <v>15</v>
      </c>
    </row>
    <row r="73" spans="1:3" x14ac:dyDescent="0.25">
      <c r="A73" s="1">
        <v>36</v>
      </c>
      <c r="B73" s="1" t="s">
        <v>14</v>
      </c>
      <c r="C73" s="1">
        <v>25</v>
      </c>
    </row>
    <row r="74" spans="1:3" x14ac:dyDescent="0.25">
      <c r="A74" s="1">
        <v>37</v>
      </c>
      <c r="B74" s="1" t="s">
        <v>14</v>
      </c>
      <c r="C74" s="1">
        <v>20</v>
      </c>
    </row>
    <row r="75" spans="1:3" x14ac:dyDescent="0.25">
      <c r="A75" s="1">
        <v>38</v>
      </c>
      <c r="B75" s="1" t="s">
        <v>14</v>
      </c>
      <c r="C75" s="1">
        <v>20</v>
      </c>
    </row>
    <row r="76" spans="1:3" x14ac:dyDescent="0.25">
      <c r="A76" s="1">
        <v>42</v>
      </c>
      <c r="B76" s="1" t="s">
        <v>14</v>
      </c>
      <c r="C76" s="1">
        <v>5</v>
      </c>
    </row>
    <row r="77" spans="1:3" x14ac:dyDescent="0.25">
      <c r="A77" s="1">
        <v>43</v>
      </c>
      <c r="B77" s="1" t="s">
        <v>14</v>
      </c>
      <c r="C77" s="1">
        <v>8</v>
      </c>
    </row>
    <row r="78" spans="1:3" x14ac:dyDescent="0.25">
      <c r="A78" s="1">
        <v>44</v>
      </c>
      <c r="B78" s="1" t="s">
        <v>14</v>
      </c>
      <c r="C78" s="1">
        <v>0</v>
      </c>
    </row>
    <row r="79" spans="1:3" x14ac:dyDescent="0.25">
      <c r="A79" s="1">
        <v>48</v>
      </c>
      <c r="B79" s="1" t="s">
        <v>14</v>
      </c>
      <c r="C79" s="1">
        <v>7</v>
      </c>
    </row>
    <row r="80" spans="1:3" x14ac:dyDescent="0.25">
      <c r="A80" s="1">
        <v>50</v>
      </c>
      <c r="B80" s="1" t="s">
        <v>14</v>
      </c>
      <c r="C80" s="1">
        <v>20</v>
      </c>
    </row>
    <row r="81" spans="1:3" x14ac:dyDescent="0.25">
      <c r="A81" s="1">
        <v>52</v>
      </c>
      <c r="B81" s="1" t="s">
        <v>14</v>
      </c>
      <c r="C81" s="1">
        <v>10</v>
      </c>
    </row>
    <row r="82" spans="1:3" x14ac:dyDescent="0.25">
      <c r="A82" s="1">
        <v>54</v>
      </c>
      <c r="B82" s="1" t="s">
        <v>14</v>
      </c>
      <c r="C82" s="1">
        <v>10</v>
      </c>
    </row>
    <row r="83" spans="1:3" x14ac:dyDescent="0.25">
      <c r="A83" s="1">
        <v>55</v>
      </c>
      <c r="B83" s="1" t="s">
        <v>14</v>
      </c>
      <c r="C83" s="1">
        <v>0.5</v>
      </c>
    </row>
    <row r="84" spans="1:3" x14ac:dyDescent="0.25">
      <c r="A84" s="1">
        <v>58</v>
      </c>
      <c r="B84" s="1" t="s">
        <v>14</v>
      </c>
      <c r="C84" s="1">
        <v>3</v>
      </c>
    </row>
    <row r="85" spans="1:3" x14ac:dyDescent="0.25">
      <c r="A85" s="1">
        <v>60</v>
      </c>
      <c r="B85" s="1" t="s">
        <v>14</v>
      </c>
      <c r="C85" s="1">
        <v>4</v>
      </c>
    </row>
    <row r="86" spans="1:3" x14ac:dyDescent="0.25">
      <c r="A86" s="1">
        <v>68</v>
      </c>
      <c r="B86" s="1" t="s">
        <v>14</v>
      </c>
      <c r="C86" s="1">
        <v>2</v>
      </c>
    </row>
    <row r="87" spans="1:3" x14ac:dyDescent="0.25">
      <c r="A87" s="1">
        <v>69</v>
      </c>
      <c r="B87" s="1" t="s">
        <v>14</v>
      </c>
      <c r="C87" s="1">
        <v>3</v>
      </c>
    </row>
    <row r="88" spans="1:3" x14ac:dyDescent="0.25">
      <c r="A88" s="1">
        <v>70</v>
      </c>
      <c r="B88" s="1" t="s">
        <v>14</v>
      </c>
      <c r="C88" s="1">
        <v>3</v>
      </c>
    </row>
    <row r="89" spans="1:3" x14ac:dyDescent="0.25">
      <c r="A89" s="1">
        <v>71</v>
      </c>
      <c r="B89" s="1" t="s">
        <v>14</v>
      </c>
      <c r="C89" s="1">
        <v>8</v>
      </c>
    </row>
    <row r="90" spans="1:3" x14ac:dyDescent="0.25">
      <c r="A90" s="1">
        <v>73</v>
      </c>
      <c r="B90" s="1" t="s">
        <v>14</v>
      </c>
      <c r="C90" s="1">
        <v>10</v>
      </c>
    </row>
    <row r="91" spans="1:3" x14ac:dyDescent="0.25">
      <c r="A91" s="1">
        <v>76</v>
      </c>
      <c r="B91" s="1" t="s">
        <v>14</v>
      </c>
      <c r="C91" s="1">
        <v>5</v>
      </c>
    </row>
    <row r="92" spans="1:3" x14ac:dyDescent="0.25">
      <c r="A92" s="1">
        <v>79</v>
      </c>
      <c r="B92" s="1" t="s">
        <v>14</v>
      </c>
      <c r="C92" s="1">
        <v>2</v>
      </c>
    </row>
    <row r="93" spans="1:3" x14ac:dyDescent="0.25">
      <c r="A93" s="1">
        <v>81</v>
      </c>
      <c r="B93" s="1" t="s">
        <v>14</v>
      </c>
      <c r="C93" s="1">
        <v>36</v>
      </c>
    </row>
    <row r="94" spans="1:3" x14ac:dyDescent="0.25">
      <c r="A94" s="1">
        <v>83</v>
      </c>
      <c r="B94" s="1" t="s">
        <v>14</v>
      </c>
      <c r="C94" s="1">
        <v>0</v>
      </c>
    </row>
    <row r="95" spans="1:3" x14ac:dyDescent="0.25">
      <c r="A95" s="1">
        <v>84</v>
      </c>
      <c r="B95" s="1" t="s">
        <v>14</v>
      </c>
      <c r="C95" s="1">
        <v>30</v>
      </c>
    </row>
    <row r="96" spans="1:3" x14ac:dyDescent="0.25">
      <c r="A96" s="1">
        <v>89</v>
      </c>
      <c r="B96" s="1" t="s">
        <v>14</v>
      </c>
      <c r="C96" s="1">
        <v>3</v>
      </c>
    </row>
    <row r="97" spans="1:3" x14ac:dyDescent="0.25">
      <c r="A97" s="1">
        <v>90</v>
      </c>
      <c r="B97" s="1" t="s">
        <v>14</v>
      </c>
      <c r="C97" s="1">
        <v>3</v>
      </c>
    </row>
    <row r="98" spans="1:3" x14ac:dyDescent="0.25">
      <c r="A98" s="1">
        <v>93</v>
      </c>
      <c r="B98" s="1" t="s">
        <v>14</v>
      </c>
      <c r="C98" s="1">
        <v>4</v>
      </c>
    </row>
    <row r="99" spans="1:3" x14ac:dyDescent="0.25">
      <c r="A99" s="1">
        <v>97</v>
      </c>
      <c r="B99" s="1" t="s">
        <v>14</v>
      </c>
      <c r="C99" s="1"/>
    </row>
    <row r="100" spans="1:3" x14ac:dyDescent="0.25">
      <c r="A100" s="1">
        <v>98</v>
      </c>
      <c r="B100" s="1" t="s">
        <v>14</v>
      </c>
      <c r="C100" s="1">
        <v>7</v>
      </c>
    </row>
  </sheetData>
  <sortState ref="A3:C100">
    <sortCondition ref="B3:B10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zoomScaleNormal="100" workbookViewId="0">
      <pane ySplit="12" topLeftCell="A101" activePane="bottomLeft" state="frozenSplit"/>
      <selection pane="bottomLeft" activeCell="N109" sqref="N109"/>
    </sheetView>
  </sheetViews>
  <sheetFormatPr defaultRowHeight="15" x14ac:dyDescent="0.25"/>
  <cols>
    <col min="1" max="1" width="21.7109375" style="1" customWidth="1"/>
    <col min="2" max="2" width="9.140625" style="1"/>
    <col min="3" max="3" width="13.7109375" style="1" customWidth="1"/>
    <col min="4" max="8" width="9.140625" style="1"/>
    <col min="9" max="9" width="13.85546875" style="1" customWidth="1"/>
    <col min="10" max="10" width="9.140625" style="1"/>
    <col min="12" max="12" width="12" customWidth="1"/>
  </cols>
  <sheetData>
    <row r="1" spans="1:12" ht="19.5" x14ac:dyDescent="0.3">
      <c r="A1" s="20" t="s">
        <v>32</v>
      </c>
      <c r="B1" s="20"/>
      <c r="C1" s="20"/>
      <c r="D1" s="20"/>
      <c r="E1" s="20"/>
      <c r="F1" s="20"/>
      <c r="G1" s="20"/>
      <c r="H1" s="16" t="s">
        <v>89</v>
      </c>
      <c r="K1" s="16" t="s">
        <v>90</v>
      </c>
    </row>
    <row r="2" spans="1:12" ht="19.5" x14ac:dyDescent="0.3">
      <c r="A2" s="4"/>
      <c r="B2" s="11" t="s">
        <v>46</v>
      </c>
      <c r="C2" s="11" t="s">
        <v>48</v>
      </c>
      <c r="D2" s="4"/>
      <c r="E2" s="4"/>
      <c r="F2" s="4"/>
      <c r="G2" s="4"/>
      <c r="H2" s="16" t="s">
        <v>46</v>
      </c>
      <c r="I2" s="16" t="s">
        <v>48</v>
      </c>
      <c r="K2" s="16" t="s">
        <v>92</v>
      </c>
      <c r="L2" s="16" t="s">
        <v>48</v>
      </c>
    </row>
    <row r="3" spans="1:12" x14ac:dyDescent="0.25">
      <c r="A3" s="3" t="s">
        <v>31</v>
      </c>
      <c r="B3" s="1">
        <v>28</v>
      </c>
      <c r="C3" s="8">
        <f>28/97</f>
        <v>0.28865979381443296</v>
      </c>
      <c r="H3" s="1">
        <v>20</v>
      </c>
      <c r="I3" s="8">
        <f>20/51</f>
        <v>0.39215686274509803</v>
      </c>
      <c r="K3" s="1">
        <v>8</v>
      </c>
      <c r="L3" s="8">
        <f>8/46</f>
        <v>0.17391304347826086</v>
      </c>
    </row>
    <row r="4" spans="1:12" x14ac:dyDescent="0.25">
      <c r="A4" s="3" t="s">
        <v>30</v>
      </c>
      <c r="B4" s="1">
        <v>19</v>
      </c>
      <c r="C4" s="8">
        <f>19/97</f>
        <v>0.19587628865979381</v>
      </c>
      <c r="H4" s="1">
        <v>11</v>
      </c>
      <c r="I4" s="8">
        <f>11/51</f>
        <v>0.21568627450980393</v>
      </c>
      <c r="K4" s="1">
        <v>8</v>
      </c>
      <c r="L4" s="8">
        <f>8/46</f>
        <v>0.17391304347826086</v>
      </c>
    </row>
    <row r="5" spans="1:12" x14ac:dyDescent="0.25">
      <c r="A5" s="3" t="s">
        <v>29</v>
      </c>
      <c r="B5" s="1">
        <v>4</v>
      </c>
      <c r="C5" s="8">
        <f>4/97</f>
        <v>4.1237113402061855E-2</v>
      </c>
      <c r="H5" s="1">
        <v>1</v>
      </c>
      <c r="I5" s="8">
        <f>1/51</f>
        <v>1.9607843137254902E-2</v>
      </c>
      <c r="K5" s="1">
        <v>3</v>
      </c>
      <c r="L5" s="8">
        <f>3/46</f>
        <v>6.5217391304347824E-2</v>
      </c>
    </row>
    <row r="6" spans="1:12" x14ac:dyDescent="0.25">
      <c r="A6" s="3" t="s">
        <v>28</v>
      </c>
      <c r="B6" s="1">
        <v>6</v>
      </c>
      <c r="C6" s="8">
        <f>6/97</f>
        <v>6.1855670103092786E-2</v>
      </c>
      <c r="H6" s="1">
        <v>5</v>
      </c>
      <c r="I6" s="8">
        <f>5/51</f>
        <v>9.8039215686274508E-2</v>
      </c>
      <c r="K6" s="1">
        <v>1</v>
      </c>
      <c r="L6" s="8">
        <f>1/46</f>
        <v>2.1739130434782608E-2</v>
      </c>
    </row>
    <row r="7" spans="1:12" x14ac:dyDescent="0.25">
      <c r="A7" s="3" t="s">
        <v>27</v>
      </c>
      <c r="B7" s="1">
        <v>11</v>
      </c>
      <c r="C7" s="8">
        <f>11/97</f>
        <v>0.1134020618556701</v>
      </c>
      <c r="H7" s="1">
        <v>4</v>
      </c>
      <c r="I7" s="8">
        <f>4/51</f>
        <v>7.8431372549019607E-2</v>
      </c>
      <c r="K7" s="1">
        <v>7</v>
      </c>
      <c r="L7" s="8">
        <f>7/46</f>
        <v>0.15217391304347827</v>
      </c>
    </row>
    <row r="8" spans="1:12" x14ac:dyDescent="0.25">
      <c r="A8" s="3" t="s">
        <v>26</v>
      </c>
      <c r="B8" s="1">
        <v>3</v>
      </c>
      <c r="C8" s="8">
        <f>3/97</f>
        <v>3.0927835051546393E-2</v>
      </c>
      <c r="H8" s="1">
        <v>1</v>
      </c>
      <c r="I8" s="8">
        <f>1/51</f>
        <v>1.9607843137254902E-2</v>
      </c>
      <c r="K8" s="1">
        <v>2</v>
      </c>
      <c r="L8" s="8">
        <f>2/46</f>
        <v>4.3478260869565216E-2</v>
      </c>
    </row>
    <row r="9" spans="1:12" x14ac:dyDescent="0.25">
      <c r="A9" s="3" t="s">
        <v>25</v>
      </c>
      <c r="B9" s="1">
        <v>6</v>
      </c>
      <c r="C9" s="8">
        <f>6/97</f>
        <v>6.1855670103092786E-2</v>
      </c>
      <c r="H9" s="1">
        <v>3</v>
      </c>
      <c r="I9" s="8">
        <f>3/51</f>
        <v>5.8823529411764705E-2</v>
      </c>
      <c r="K9" s="1">
        <v>3</v>
      </c>
      <c r="L9" s="8">
        <f>3/46</f>
        <v>6.5217391304347824E-2</v>
      </c>
    </row>
    <row r="10" spans="1:12" x14ac:dyDescent="0.25">
      <c r="A10" s="3" t="s">
        <v>24</v>
      </c>
      <c r="B10" s="1">
        <v>20</v>
      </c>
      <c r="C10" s="8">
        <f>20/67</f>
        <v>0.29850746268656714</v>
      </c>
      <c r="H10" s="1">
        <v>6</v>
      </c>
      <c r="I10" s="8">
        <f>6/51</f>
        <v>0.11764705882352941</v>
      </c>
      <c r="K10" s="1">
        <v>14</v>
      </c>
      <c r="L10" s="8">
        <f>14/46</f>
        <v>0.30434782608695654</v>
      </c>
    </row>
    <row r="11" spans="1:12" x14ac:dyDescent="0.25">
      <c r="A11" s="12" t="s">
        <v>45</v>
      </c>
      <c r="B11" s="1">
        <f>B3+B4+B5+B6+B7+B8+B9+B10</f>
        <v>97</v>
      </c>
      <c r="H11" s="1">
        <f>H3+H4+H5+H7+H6+H8+H9+H10</f>
        <v>51</v>
      </c>
      <c r="K11" s="1">
        <f>K3+K4+K5+K6+K7+K8+K9+K10</f>
        <v>46</v>
      </c>
      <c r="L11" s="8"/>
    </row>
    <row r="12" spans="1:12" x14ac:dyDescent="0.25">
      <c r="A12" s="1" t="s">
        <v>23</v>
      </c>
      <c r="B12" s="1" t="s">
        <v>1</v>
      </c>
      <c r="C12" s="1" t="s">
        <v>22</v>
      </c>
      <c r="D12" s="1" t="s">
        <v>21</v>
      </c>
      <c r="E12" s="1" t="s">
        <v>20</v>
      </c>
      <c r="F12" s="1" t="s">
        <v>19</v>
      </c>
      <c r="G12" s="1" t="s">
        <v>18</v>
      </c>
      <c r="H12" s="1" t="s">
        <v>17</v>
      </c>
      <c r="I12" s="1" t="s">
        <v>16</v>
      </c>
      <c r="J12" s="1" t="s">
        <v>15</v>
      </c>
    </row>
    <row r="13" spans="1:12" x14ac:dyDescent="0.25">
      <c r="A13" s="1">
        <v>1</v>
      </c>
      <c r="B13" s="1" t="s">
        <v>12</v>
      </c>
      <c r="I13" s="1" t="s">
        <v>13</v>
      </c>
    </row>
    <row r="14" spans="1:12" x14ac:dyDescent="0.25">
      <c r="A14" s="1">
        <v>2</v>
      </c>
      <c r="B14" s="1" t="s">
        <v>12</v>
      </c>
      <c r="D14" s="1" t="s">
        <v>13</v>
      </c>
    </row>
    <row r="15" spans="1:12" x14ac:dyDescent="0.25">
      <c r="A15" s="1">
        <v>4</v>
      </c>
      <c r="B15" s="1" t="s">
        <v>12</v>
      </c>
      <c r="I15" s="1" t="s">
        <v>13</v>
      </c>
    </row>
    <row r="16" spans="1:12" x14ac:dyDescent="0.25">
      <c r="A16" s="1">
        <v>6</v>
      </c>
      <c r="B16" s="1" t="s">
        <v>12</v>
      </c>
      <c r="D16" s="1" t="s">
        <v>13</v>
      </c>
    </row>
    <row r="17" spans="1:10" x14ac:dyDescent="0.25">
      <c r="A17" s="1">
        <v>8</v>
      </c>
      <c r="B17" s="1" t="s">
        <v>12</v>
      </c>
      <c r="C17" s="1" t="s">
        <v>13</v>
      </c>
    </row>
    <row r="18" spans="1:10" x14ac:dyDescent="0.25">
      <c r="A18" s="1">
        <v>11</v>
      </c>
      <c r="B18" s="1" t="s">
        <v>12</v>
      </c>
      <c r="C18" s="1" t="s">
        <v>13</v>
      </c>
    </row>
    <row r="19" spans="1:10" x14ac:dyDescent="0.25">
      <c r="A19" s="1">
        <v>12</v>
      </c>
      <c r="B19" s="1" t="s">
        <v>12</v>
      </c>
      <c r="F19" s="1" t="s">
        <v>13</v>
      </c>
    </row>
    <row r="20" spans="1:10" x14ac:dyDescent="0.25">
      <c r="A20" s="1">
        <v>17</v>
      </c>
      <c r="B20" s="1" t="s">
        <v>12</v>
      </c>
      <c r="G20" s="1" t="s">
        <v>13</v>
      </c>
    </row>
    <row r="21" spans="1:10" x14ac:dyDescent="0.25">
      <c r="A21" s="1">
        <v>20</v>
      </c>
      <c r="B21" s="1" t="s">
        <v>12</v>
      </c>
      <c r="D21" s="1" t="s">
        <v>13</v>
      </c>
    </row>
    <row r="22" spans="1:10" x14ac:dyDescent="0.25">
      <c r="A22" s="1">
        <v>21</v>
      </c>
      <c r="B22" s="1" t="s">
        <v>12</v>
      </c>
      <c r="J22" s="1" t="s">
        <v>13</v>
      </c>
    </row>
    <row r="23" spans="1:10" x14ac:dyDescent="0.25">
      <c r="A23" s="1">
        <v>27</v>
      </c>
      <c r="B23" s="1" t="s">
        <v>12</v>
      </c>
      <c r="J23" s="1" t="s">
        <v>13</v>
      </c>
    </row>
    <row r="24" spans="1:10" x14ac:dyDescent="0.25">
      <c r="A24" s="1">
        <v>28</v>
      </c>
      <c r="B24" s="1" t="s">
        <v>12</v>
      </c>
      <c r="D24" s="1" t="s">
        <v>13</v>
      </c>
    </row>
    <row r="25" spans="1:10" x14ac:dyDescent="0.25">
      <c r="A25" s="1">
        <v>29</v>
      </c>
      <c r="B25" s="1" t="s">
        <v>12</v>
      </c>
      <c r="D25" s="1" t="s">
        <v>13</v>
      </c>
    </row>
    <row r="26" spans="1:10" x14ac:dyDescent="0.25">
      <c r="A26" s="1">
        <v>32</v>
      </c>
      <c r="B26" s="1" t="s">
        <v>12</v>
      </c>
      <c r="F26" s="1" t="s">
        <v>13</v>
      </c>
    </row>
    <row r="27" spans="1:10" x14ac:dyDescent="0.25">
      <c r="A27" s="1">
        <v>33</v>
      </c>
      <c r="B27" s="1" t="s">
        <v>12</v>
      </c>
      <c r="F27" s="1" t="s">
        <v>13</v>
      </c>
    </row>
    <row r="28" spans="1:10" x14ac:dyDescent="0.25">
      <c r="A28" s="1">
        <v>35</v>
      </c>
      <c r="B28" s="1" t="s">
        <v>12</v>
      </c>
      <c r="J28" s="1" t="s">
        <v>13</v>
      </c>
    </row>
    <row r="29" spans="1:10" x14ac:dyDescent="0.25">
      <c r="A29" s="1">
        <v>39</v>
      </c>
      <c r="B29" s="1" t="s">
        <v>12</v>
      </c>
      <c r="G29" s="1" t="s">
        <v>13</v>
      </c>
    </row>
    <row r="30" spans="1:10" x14ac:dyDescent="0.25">
      <c r="A30" s="1">
        <v>40</v>
      </c>
      <c r="B30" s="1" t="s">
        <v>12</v>
      </c>
      <c r="J30" s="1" t="s">
        <v>13</v>
      </c>
    </row>
    <row r="31" spans="1:10" x14ac:dyDescent="0.25">
      <c r="A31" s="1">
        <v>41</v>
      </c>
      <c r="B31" s="1" t="s">
        <v>12</v>
      </c>
      <c r="C31" s="1" t="s">
        <v>13</v>
      </c>
    </row>
    <row r="32" spans="1:10" x14ac:dyDescent="0.25">
      <c r="A32" s="1">
        <v>45</v>
      </c>
      <c r="B32" s="1" t="s">
        <v>12</v>
      </c>
      <c r="D32" s="1" t="s">
        <v>13</v>
      </c>
    </row>
    <row r="33" spans="1:10" x14ac:dyDescent="0.25">
      <c r="A33" s="1">
        <v>46</v>
      </c>
      <c r="B33" s="1" t="s">
        <v>12</v>
      </c>
      <c r="D33" s="1" t="s">
        <v>13</v>
      </c>
    </row>
    <row r="34" spans="1:10" x14ac:dyDescent="0.25">
      <c r="A34" s="1">
        <v>47</v>
      </c>
      <c r="B34" s="1" t="s">
        <v>12</v>
      </c>
      <c r="C34" s="1" t="s">
        <v>13</v>
      </c>
    </row>
    <row r="35" spans="1:10" x14ac:dyDescent="0.25">
      <c r="A35" s="1">
        <v>49</v>
      </c>
      <c r="B35" s="1" t="s">
        <v>12</v>
      </c>
      <c r="C35" s="1" t="s">
        <v>13</v>
      </c>
    </row>
    <row r="36" spans="1:10" x14ac:dyDescent="0.25">
      <c r="A36" s="1">
        <v>51</v>
      </c>
      <c r="B36" s="1" t="s">
        <v>12</v>
      </c>
      <c r="C36" s="1" t="s">
        <v>13</v>
      </c>
    </row>
    <row r="37" spans="1:10" x14ac:dyDescent="0.25">
      <c r="A37" s="1">
        <v>53</v>
      </c>
      <c r="B37" s="1" t="s">
        <v>12</v>
      </c>
      <c r="H37" s="1" t="s">
        <v>13</v>
      </c>
    </row>
    <row r="38" spans="1:10" x14ac:dyDescent="0.25">
      <c r="A38" s="1">
        <v>56</v>
      </c>
      <c r="B38" s="1" t="s">
        <v>12</v>
      </c>
      <c r="E38" s="1" t="s">
        <v>13</v>
      </c>
    </row>
    <row r="39" spans="1:10" x14ac:dyDescent="0.25">
      <c r="A39" s="1">
        <v>57</v>
      </c>
      <c r="B39" s="1" t="s">
        <v>12</v>
      </c>
      <c r="D39" s="1" t="s">
        <v>13</v>
      </c>
    </row>
    <row r="40" spans="1:10" x14ac:dyDescent="0.25">
      <c r="A40" s="1">
        <v>59</v>
      </c>
      <c r="B40" s="1" t="s">
        <v>12</v>
      </c>
      <c r="F40" s="1" t="s">
        <v>13</v>
      </c>
    </row>
    <row r="41" spans="1:10" x14ac:dyDescent="0.25">
      <c r="A41" s="1">
        <v>61</v>
      </c>
      <c r="B41" s="1" t="s">
        <v>12</v>
      </c>
      <c r="G41" s="1" t="s">
        <v>13</v>
      </c>
    </row>
    <row r="42" spans="1:10" x14ac:dyDescent="0.25">
      <c r="A42" s="1">
        <v>62</v>
      </c>
      <c r="B42" s="1" t="s">
        <v>12</v>
      </c>
      <c r="D42" s="1" t="s">
        <v>13</v>
      </c>
    </row>
    <row r="43" spans="1:10" x14ac:dyDescent="0.25">
      <c r="A43" s="1">
        <v>63</v>
      </c>
      <c r="B43" s="1" t="s">
        <v>12</v>
      </c>
      <c r="G43" s="1" t="s">
        <v>13</v>
      </c>
    </row>
    <row r="44" spans="1:10" x14ac:dyDescent="0.25">
      <c r="A44" s="1">
        <v>64</v>
      </c>
      <c r="B44" s="1" t="s">
        <v>12</v>
      </c>
      <c r="C44" s="1" t="s">
        <v>13</v>
      </c>
    </row>
    <row r="45" spans="1:10" x14ac:dyDescent="0.25">
      <c r="A45" s="1">
        <v>65</v>
      </c>
      <c r="B45" s="1" t="s">
        <v>12</v>
      </c>
      <c r="C45" s="1" t="s">
        <v>13</v>
      </c>
    </row>
    <row r="46" spans="1:10" x14ac:dyDescent="0.25">
      <c r="A46" s="1">
        <v>66</v>
      </c>
      <c r="B46" s="1" t="s">
        <v>12</v>
      </c>
      <c r="C46" s="1" t="s">
        <v>13</v>
      </c>
    </row>
    <row r="47" spans="1:10" x14ac:dyDescent="0.25">
      <c r="A47" s="1">
        <v>67</v>
      </c>
      <c r="B47" s="1" t="s">
        <v>12</v>
      </c>
      <c r="J47" s="1" t="s">
        <v>13</v>
      </c>
    </row>
    <row r="48" spans="1:10" x14ac:dyDescent="0.25">
      <c r="A48" s="1">
        <v>72</v>
      </c>
      <c r="B48" s="1" t="s">
        <v>12</v>
      </c>
      <c r="I48" s="1" t="s">
        <v>13</v>
      </c>
    </row>
    <row r="49" spans="1:10" x14ac:dyDescent="0.25">
      <c r="A49" s="1">
        <v>74</v>
      </c>
      <c r="B49" s="1" t="s">
        <v>12</v>
      </c>
      <c r="C49" s="1" t="s">
        <v>13</v>
      </c>
    </row>
    <row r="50" spans="1:10" x14ac:dyDescent="0.25">
      <c r="A50" s="1">
        <v>75</v>
      </c>
      <c r="B50" s="1" t="s">
        <v>12</v>
      </c>
      <c r="J50" s="1" t="s">
        <v>13</v>
      </c>
    </row>
    <row r="51" spans="1:10" x14ac:dyDescent="0.25">
      <c r="A51" s="1">
        <v>77</v>
      </c>
      <c r="B51" s="1" t="s">
        <v>12</v>
      </c>
      <c r="F51" s="1" t="s">
        <v>13</v>
      </c>
    </row>
    <row r="52" spans="1:10" x14ac:dyDescent="0.25">
      <c r="A52" s="1">
        <v>78</v>
      </c>
      <c r="B52" s="1" t="s">
        <v>12</v>
      </c>
      <c r="C52" s="1" t="s">
        <v>13</v>
      </c>
    </row>
    <row r="53" spans="1:10" x14ac:dyDescent="0.25">
      <c r="A53" s="1">
        <v>80</v>
      </c>
      <c r="B53" s="1" t="s">
        <v>12</v>
      </c>
      <c r="C53" s="1" t="s">
        <v>13</v>
      </c>
    </row>
    <row r="54" spans="1:10" x14ac:dyDescent="0.25">
      <c r="A54" s="1">
        <v>82</v>
      </c>
      <c r="B54" s="1" t="s">
        <v>12</v>
      </c>
      <c r="C54" s="1" t="s">
        <v>13</v>
      </c>
    </row>
    <row r="55" spans="1:10" x14ac:dyDescent="0.25">
      <c r="A55" s="1">
        <v>85</v>
      </c>
      <c r="B55" s="1" t="s">
        <v>12</v>
      </c>
      <c r="C55" s="1" t="s">
        <v>13</v>
      </c>
    </row>
    <row r="56" spans="1:10" x14ac:dyDescent="0.25">
      <c r="A56" s="1">
        <v>86</v>
      </c>
      <c r="B56" s="1" t="s">
        <v>12</v>
      </c>
      <c r="C56" s="1" t="s">
        <v>13</v>
      </c>
    </row>
    <row r="57" spans="1:10" x14ac:dyDescent="0.25">
      <c r="A57" s="1">
        <v>87</v>
      </c>
      <c r="B57" s="1" t="s">
        <v>12</v>
      </c>
      <c r="D57" s="1" t="s">
        <v>13</v>
      </c>
    </row>
    <row r="58" spans="1:10" x14ac:dyDescent="0.25">
      <c r="A58" s="1">
        <v>88</v>
      </c>
      <c r="B58" s="1" t="s">
        <v>12</v>
      </c>
      <c r="D58" s="1" t="s">
        <v>13</v>
      </c>
    </row>
    <row r="59" spans="1:10" x14ac:dyDescent="0.25">
      <c r="A59" s="1">
        <v>91</v>
      </c>
      <c r="B59" s="1" t="s">
        <v>12</v>
      </c>
      <c r="C59" s="1" t="s">
        <v>13</v>
      </c>
    </row>
    <row r="60" spans="1:10" x14ac:dyDescent="0.25">
      <c r="A60" s="1">
        <v>92</v>
      </c>
      <c r="B60" s="1" t="s">
        <v>12</v>
      </c>
      <c r="C60" s="1" t="s">
        <v>13</v>
      </c>
    </row>
    <row r="61" spans="1:10" x14ac:dyDescent="0.25">
      <c r="A61" s="1">
        <v>94</v>
      </c>
      <c r="B61" s="1" t="s">
        <v>12</v>
      </c>
      <c r="C61" s="1" t="s">
        <v>13</v>
      </c>
    </row>
    <row r="62" spans="1:10" x14ac:dyDescent="0.25">
      <c r="A62" s="1">
        <v>95</v>
      </c>
      <c r="B62" s="1" t="s">
        <v>12</v>
      </c>
      <c r="C62" s="1" t="s">
        <v>13</v>
      </c>
    </row>
    <row r="63" spans="1:10" x14ac:dyDescent="0.25">
      <c r="A63" s="1">
        <v>96</v>
      </c>
      <c r="B63" s="1" t="s">
        <v>12</v>
      </c>
      <c r="C63" s="1" t="s">
        <v>13</v>
      </c>
    </row>
    <row r="64" spans="1:10" x14ac:dyDescent="0.25">
      <c r="A64" s="1" t="s">
        <v>91</v>
      </c>
      <c r="C64" s="1">
        <f>COUNTIF(C13:C63,"x")</f>
        <v>20</v>
      </c>
      <c r="D64" s="1">
        <f t="shared" ref="D64:J64" si="0">COUNTIF(D13:D63,"x")</f>
        <v>11</v>
      </c>
      <c r="E64" s="1">
        <f t="shared" si="0"/>
        <v>1</v>
      </c>
      <c r="F64" s="1">
        <f t="shared" si="0"/>
        <v>5</v>
      </c>
      <c r="G64" s="1">
        <f t="shared" si="0"/>
        <v>4</v>
      </c>
      <c r="H64" s="1">
        <f t="shared" si="0"/>
        <v>1</v>
      </c>
      <c r="I64" s="1">
        <f t="shared" si="0"/>
        <v>3</v>
      </c>
      <c r="J64" s="1">
        <f t="shared" si="0"/>
        <v>6</v>
      </c>
    </row>
    <row r="65" spans="1:10" x14ac:dyDescent="0.25">
      <c r="A65" s="1">
        <v>3</v>
      </c>
      <c r="B65" s="1" t="s">
        <v>14</v>
      </c>
      <c r="J65" s="1" t="s">
        <v>13</v>
      </c>
    </row>
    <row r="66" spans="1:10" x14ac:dyDescent="0.25">
      <c r="A66" s="1">
        <v>5</v>
      </c>
      <c r="B66" s="1" t="s">
        <v>14</v>
      </c>
      <c r="J66" s="1" t="s">
        <v>13</v>
      </c>
    </row>
    <row r="67" spans="1:10" x14ac:dyDescent="0.25">
      <c r="A67" s="1">
        <v>7</v>
      </c>
      <c r="B67" s="1" t="s">
        <v>14</v>
      </c>
      <c r="J67" s="1" t="s">
        <v>13</v>
      </c>
    </row>
    <row r="68" spans="1:10" x14ac:dyDescent="0.25">
      <c r="A68" s="1">
        <v>9</v>
      </c>
      <c r="B68" s="1" t="s">
        <v>14</v>
      </c>
      <c r="F68" s="1" t="s">
        <v>13</v>
      </c>
    </row>
    <row r="69" spans="1:10" x14ac:dyDescent="0.25">
      <c r="A69" s="1">
        <v>10</v>
      </c>
      <c r="B69" s="1" t="s">
        <v>14</v>
      </c>
      <c r="J69" s="1" t="s">
        <v>13</v>
      </c>
    </row>
    <row r="70" spans="1:10" x14ac:dyDescent="0.25">
      <c r="A70" s="1">
        <v>13</v>
      </c>
      <c r="B70" s="1" t="s">
        <v>14</v>
      </c>
      <c r="G70" s="1" t="s">
        <v>13</v>
      </c>
    </row>
    <row r="71" spans="1:10" x14ac:dyDescent="0.25">
      <c r="A71" s="1">
        <v>14</v>
      </c>
      <c r="B71" s="1" t="s">
        <v>14</v>
      </c>
      <c r="E71" s="1" t="s">
        <v>13</v>
      </c>
    </row>
    <row r="72" spans="1:10" x14ac:dyDescent="0.25">
      <c r="A72" s="1">
        <v>15</v>
      </c>
      <c r="B72" s="1" t="s">
        <v>14</v>
      </c>
      <c r="G72" s="1" t="s">
        <v>13</v>
      </c>
    </row>
    <row r="73" spans="1:10" x14ac:dyDescent="0.25">
      <c r="A73" s="1">
        <v>16</v>
      </c>
      <c r="B73" s="1" t="s">
        <v>14</v>
      </c>
      <c r="I73" s="1" t="s">
        <v>13</v>
      </c>
    </row>
    <row r="74" spans="1:10" x14ac:dyDescent="0.25">
      <c r="A74" s="1">
        <v>18</v>
      </c>
      <c r="B74" s="1" t="s">
        <v>14</v>
      </c>
      <c r="C74" s="1" t="s">
        <v>13</v>
      </c>
    </row>
    <row r="75" spans="1:10" x14ac:dyDescent="0.25">
      <c r="A75" s="1">
        <v>19</v>
      </c>
      <c r="B75" s="1" t="s">
        <v>14</v>
      </c>
      <c r="J75" s="1" t="s">
        <v>13</v>
      </c>
    </row>
    <row r="76" spans="1:10" x14ac:dyDescent="0.25">
      <c r="A76" s="1">
        <v>22</v>
      </c>
      <c r="B76" s="1" t="s">
        <v>14</v>
      </c>
      <c r="J76" s="1" t="s">
        <v>13</v>
      </c>
    </row>
    <row r="77" spans="1:10" x14ac:dyDescent="0.25">
      <c r="A77" s="1">
        <v>23</v>
      </c>
      <c r="B77" s="1" t="s">
        <v>14</v>
      </c>
      <c r="J77" s="1" t="s">
        <v>13</v>
      </c>
    </row>
    <row r="78" spans="1:10" x14ac:dyDescent="0.25">
      <c r="A78" s="1">
        <v>24</v>
      </c>
      <c r="B78" s="1" t="s">
        <v>14</v>
      </c>
      <c r="I78" s="1" t="s">
        <v>13</v>
      </c>
    </row>
    <row r="79" spans="1:10" x14ac:dyDescent="0.25">
      <c r="A79" s="1">
        <v>25</v>
      </c>
      <c r="B79" s="1" t="s">
        <v>14</v>
      </c>
      <c r="D79" s="1" t="s">
        <v>13</v>
      </c>
    </row>
    <row r="80" spans="1:10" x14ac:dyDescent="0.25">
      <c r="A80" s="1">
        <v>26</v>
      </c>
      <c r="B80" s="1" t="s">
        <v>14</v>
      </c>
      <c r="G80" s="1" t="s">
        <v>13</v>
      </c>
    </row>
    <row r="81" spans="1:10" x14ac:dyDescent="0.25">
      <c r="A81" s="1">
        <v>30</v>
      </c>
      <c r="B81" s="1" t="s">
        <v>14</v>
      </c>
      <c r="J81" s="1" t="s">
        <v>13</v>
      </c>
    </row>
    <row r="82" spans="1:10" x14ac:dyDescent="0.25">
      <c r="A82" s="1">
        <v>31</v>
      </c>
      <c r="B82" s="1" t="s">
        <v>14</v>
      </c>
      <c r="C82" s="1" t="s">
        <v>13</v>
      </c>
    </row>
    <row r="83" spans="1:10" x14ac:dyDescent="0.25">
      <c r="A83" s="1">
        <v>34</v>
      </c>
      <c r="B83" s="1" t="s">
        <v>14</v>
      </c>
      <c r="G83" s="1" t="s">
        <v>13</v>
      </c>
    </row>
    <row r="84" spans="1:10" x14ac:dyDescent="0.25">
      <c r="A84" s="1">
        <v>36</v>
      </c>
      <c r="B84" s="1" t="s">
        <v>14</v>
      </c>
      <c r="H84" s="1" t="s">
        <v>13</v>
      </c>
    </row>
    <row r="85" spans="1:10" x14ac:dyDescent="0.25">
      <c r="A85" s="1">
        <v>37</v>
      </c>
      <c r="B85" s="1" t="s">
        <v>14</v>
      </c>
      <c r="D85" s="1" t="s">
        <v>13</v>
      </c>
    </row>
    <row r="86" spans="1:10" x14ac:dyDescent="0.25">
      <c r="A86" s="1">
        <v>38</v>
      </c>
      <c r="B86" s="1" t="s">
        <v>14</v>
      </c>
      <c r="D86" s="1" t="s">
        <v>13</v>
      </c>
    </row>
    <row r="87" spans="1:10" x14ac:dyDescent="0.25">
      <c r="A87" s="1">
        <v>42</v>
      </c>
      <c r="B87" s="1" t="s">
        <v>14</v>
      </c>
      <c r="C87" s="1" t="s">
        <v>13</v>
      </c>
    </row>
    <row r="88" spans="1:10" x14ac:dyDescent="0.25">
      <c r="A88" s="1">
        <v>43</v>
      </c>
      <c r="B88" s="1" t="s">
        <v>14</v>
      </c>
      <c r="G88" s="1" t="s">
        <v>13</v>
      </c>
    </row>
    <row r="89" spans="1:10" x14ac:dyDescent="0.25">
      <c r="A89" s="1">
        <v>44</v>
      </c>
      <c r="B89" s="1" t="s">
        <v>14</v>
      </c>
      <c r="E89" s="1" t="s">
        <v>13</v>
      </c>
    </row>
    <row r="90" spans="1:10" x14ac:dyDescent="0.25">
      <c r="A90" s="1">
        <v>48</v>
      </c>
      <c r="B90" s="1" t="s">
        <v>14</v>
      </c>
      <c r="D90" s="1" t="s">
        <v>13</v>
      </c>
    </row>
    <row r="91" spans="1:10" x14ac:dyDescent="0.25">
      <c r="A91" s="1">
        <v>50</v>
      </c>
      <c r="B91" s="1" t="s">
        <v>14</v>
      </c>
      <c r="G91" s="1" t="s">
        <v>13</v>
      </c>
    </row>
    <row r="92" spans="1:10" x14ac:dyDescent="0.25">
      <c r="A92" s="1">
        <v>52</v>
      </c>
      <c r="B92" s="1" t="s">
        <v>14</v>
      </c>
      <c r="J92" s="1" t="s">
        <v>13</v>
      </c>
    </row>
    <row r="93" spans="1:10" x14ac:dyDescent="0.25">
      <c r="A93" s="1">
        <v>54</v>
      </c>
      <c r="B93" s="1" t="s">
        <v>14</v>
      </c>
      <c r="D93" s="1" t="s">
        <v>13</v>
      </c>
    </row>
    <row r="94" spans="1:10" x14ac:dyDescent="0.25">
      <c r="A94" s="1">
        <v>55</v>
      </c>
      <c r="B94" s="1" t="s">
        <v>14</v>
      </c>
      <c r="J94" s="1" t="s">
        <v>13</v>
      </c>
    </row>
    <row r="95" spans="1:10" x14ac:dyDescent="0.25">
      <c r="A95" s="1">
        <v>58</v>
      </c>
      <c r="B95" s="1" t="s">
        <v>14</v>
      </c>
      <c r="H95" s="1" t="s">
        <v>13</v>
      </c>
    </row>
    <row r="96" spans="1:10" x14ac:dyDescent="0.25">
      <c r="A96" s="1">
        <v>60</v>
      </c>
      <c r="B96" s="1" t="s">
        <v>14</v>
      </c>
      <c r="D96" s="1" t="s">
        <v>13</v>
      </c>
    </row>
    <row r="97" spans="1:10" x14ac:dyDescent="0.25">
      <c r="A97" s="1">
        <v>68</v>
      </c>
      <c r="B97" s="1" t="s">
        <v>14</v>
      </c>
      <c r="I97" s="1" t="s">
        <v>13</v>
      </c>
    </row>
    <row r="98" spans="1:10" x14ac:dyDescent="0.25">
      <c r="A98" s="1">
        <v>69</v>
      </c>
      <c r="B98" s="1" t="s">
        <v>14</v>
      </c>
      <c r="G98" s="1" t="s">
        <v>13</v>
      </c>
    </row>
    <row r="99" spans="1:10" x14ac:dyDescent="0.25">
      <c r="A99" s="1">
        <v>70</v>
      </c>
      <c r="B99" s="1" t="s">
        <v>14</v>
      </c>
      <c r="C99" s="1" t="s">
        <v>13</v>
      </c>
    </row>
    <row r="100" spans="1:10" x14ac:dyDescent="0.25">
      <c r="A100" s="1">
        <v>71</v>
      </c>
      <c r="B100" s="1" t="s">
        <v>14</v>
      </c>
      <c r="C100" s="1" t="s">
        <v>13</v>
      </c>
    </row>
    <row r="101" spans="1:10" x14ac:dyDescent="0.25">
      <c r="A101" s="1">
        <v>73</v>
      </c>
      <c r="B101" s="1" t="s">
        <v>14</v>
      </c>
      <c r="C101" s="1" t="s">
        <v>13</v>
      </c>
    </row>
    <row r="102" spans="1:10" x14ac:dyDescent="0.25">
      <c r="A102" s="1">
        <v>76</v>
      </c>
      <c r="B102" s="1" t="s">
        <v>14</v>
      </c>
      <c r="C102" s="1" t="s">
        <v>13</v>
      </c>
    </row>
    <row r="103" spans="1:10" x14ac:dyDescent="0.25">
      <c r="A103" s="1">
        <v>79</v>
      </c>
      <c r="B103" s="1" t="s">
        <v>14</v>
      </c>
      <c r="J103" s="1" t="s">
        <v>13</v>
      </c>
    </row>
    <row r="104" spans="1:10" x14ac:dyDescent="0.25">
      <c r="A104" s="1">
        <v>81</v>
      </c>
      <c r="B104" s="1" t="s">
        <v>14</v>
      </c>
      <c r="J104" s="1" t="s">
        <v>13</v>
      </c>
    </row>
    <row r="105" spans="1:10" x14ac:dyDescent="0.25">
      <c r="A105" s="1">
        <v>83</v>
      </c>
      <c r="B105" s="1" t="s">
        <v>14</v>
      </c>
      <c r="J105" s="1" t="s">
        <v>13</v>
      </c>
    </row>
    <row r="106" spans="1:10" x14ac:dyDescent="0.25">
      <c r="A106" s="1">
        <v>84</v>
      </c>
      <c r="B106" s="1" t="s">
        <v>14</v>
      </c>
      <c r="D106" s="1" t="s">
        <v>13</v>
      </c>
    </row>
    <row r="107" spans="1:10" x14ac:dyDescent="0.25">
      <c r="A107" s="1">
        <v>89</v>
      </c>
      <c r="B107" s="1" t="s">
        <v>14</v>
      </c>
      <c r="C107" s="1" t="s">
        <v>13</v>
      </c>
    </row>
    <row r="108" spans="1:10" x14ac:dyDescent="0.25">
      <c r="A108" s="1">
        <v>90</v>
      </c>
      <c r="B108" s="1" t="s">
        <v>14</v>
      </c>
      <c r="E108" s="1" t="s">
        <v>13</v>
      </c>
    </row>
    <row r="109" spans="1:10" x14ac:dyDescent="0.25">
      <c r="A109" s="1">
        <v>93</v>
      </c>
      <c r="B109" s="1" t="s">
        <v>14</v>
      </c>
      <c r="J109" s="1" t="s">
        <v>13</v>
      </c>
    </row>
    <row r="110" spans="1:10" x14ac:dyDescent="0.25">
      <c r="A110" s="1">
        <v>97</v>
      </c>
      <c r="B110" s="1" t="s">
        <v>14</v>
      </c>
    </row>
    <row r="111" spans="1:10" ht="14.25" customHeight="1" x14ac:dyDescent="0.25">
      <c r="A111" s="1">
        <v>98</v>
      </c>
      <c r="B111" s="1" t="s">
        <v>14</v>
      </c>
      <c r="D111" s="1" t="s">
        <v>13</v>
      </c>
    </row>
    <row r="112" spans="1:10" ht="14.25" customHeight="1" x14ac:dyDescent="0.25">
      <c r="A112" s="1" t="s">
        <v>93</v>
      </c>
      <c r="C112" s="1">
        <f>COUNTIF(C65:C111,"x")</f>
        <v>8</v>
      </c>
      <c r="D112" s="1">
        <f t="shared" ref="D112:J112" si="1">COUNTIF(D65:D111,"x")</f>
        <v>8</v>
      </c>
      <c r="E112" s="1">
        <f t="shared" si="1"/>
        <v>3</v>
      </c>
      <c r="F112" s="1">
        <f t="shared" si="1"/>
        <v>1</v>
      </c>
      <c r="G112" s="1">
        <f t="shared" si="1"/>
        <v>7</v>
      </c>
      <c r="H112" s="1">
        <f t="shared" si="1"/>
        <v>2</v>
      </c>
      <c r="I112" s="1">
        <f t="shared" si="1"/>
        <v>3</v>
      </c>
      <c r="J112" s="1">
        <f t="shared" si="1"/>
        <v>14</v>
      </c>
    </row>
    <row r="113" spans="1:10" x14ac:dyDescent="0.25">
      <c r="A113" s="1" t="s">
        <v>49</v>
      </c>
      <c r="C113" s="1">
        <f>COUNTIF(C13:C111,"x")</f>
        <v>28</v>
      </c>
      <c r="D113" s="1">
        <f>COUNTIF(D13:D111,"x")</f>
        <v>19</v>
      </c>
      <c r="E113" s="1">
        <f>COUNTIF(E13:E111,"x")</f>
        <v>4</v>
      </c>
      <c r="F113" s="1">
        <f>COUNTIF(F13:F111,"x")</f>
        <v>6</v>
      </c>
      <c r="G113" s="1">
        <f>COUNTIF(G13:G111,"x")</f>
        <v>11</v>
      </c>
      <c r="H113" s="1">
        <f>COUNTIF(H13:H111,"x")</f>
        <v>3</v>
      </c>
      <c r="I113" s="1">
        <f>COUNTIF(I13:I111,"x")</f>
        <v>6</v>
      </c>
      <c r="J113" s="1">
        <f>COUNTIF(J13:J111,"x")</f>
        <v>20</v>
      </c>
    </row>
  </sheetData>
  <mergeCells count="1">
    <mergeCell ref="A1:G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5"/>
  <sheetViews>
    <sheetView tabSelected="1" topLeftCell="E1" zoomScaleNormal="100" workbookViewId="0">
      <pane ySplit="4" topLeftCell="A6" activePane="bottomLeft" state="frozenSplit"/>
      <selection pane="bottomLeft" activeCell="T12" sqref="T12"/>
    </sheetView>
  </sheetViews>
  <sheetFormatPr defaultRowHeight="15" x14ac:dyDescent="0.25"/>
  <cols>
    <col min="1" max="1" width="16.42578125" style="1" customWidth="1"/>
    <col min="2" max="2" width="11.85546875" style="1" customWidth="1"/>
    <col min="3" max="3" width="9.140625" style="1" customWidth="1"/>
    <col min="4" max="13" width="9.140625" style="1"/>
    <col min="16" max="16" width="12.140625" customWidth="1"/>
    <col min="18" max="18" width="10.28515625" customWidth="1"/>
    <col min="19" max="19" width="11.42578125" customWidth="1"/>
  </cols>
  <sheetData>
    <row r="1" spans="1:19" ht="19.5" x14ac:dyDescent="0.3">
      <c r="A1" s="20" t="s">
        <v>44</v>
      </c>
      <c r="B1" s="20"/>
      <c r="C1" s="20"/>
      <c r="D1" s="20"/>
      <c r="E1" s="20"/>
      <c r="F1" s="20"/>
      <c r="G1" s="20"/>
      <c r="H1" s="20"/>
      <c r="I1" s="20"/>
      <c r="J1" s="20"/>
    </row>
    <row r="2" spans="1:19" ht="19.5" x14ac:dyDescent="0.3">
      <c r="A2" s="4"/>
      <c r="B2" s="11" t="s">
        <v>46</v>
      </c>
      <c r="C2" s="9">
        <v>7</v>
      </c>
      <c r="D2" s="9">
        <v>6</v>
      </c>
      <c r="E2" s="9">
        <v>9</v>
      </c>
      <c r="F2" s="9">
        <v>16</v>
      </c>
      <c r="G2" s="9">
        <v>8</v>
      </c>
      <c r="H2" s="9">
        <v>16</v>
      </c>
      <c r="I2" s="9">
        <v>11</v>
      </c>
      <c r="J2" s="9">
        <v>8</v>
      </c>
      <c r="K2" s="1">
        <v>10</v>
      </c>
      <c r="L2" s="1">
        <v>3</v>
      </c>
      <c r="M2" s="1">
        <v>2</v>
      </c>
      <c r="N2" s="7" t="s">
        <v>49</v>
      </c>
      <c r="O2">
        <f>C2+D2+E2+F2+G2+H2+I2+J2+K2+L2+M2</f>
        <v>96</v>
      </c>
    </row>
    <row r="3" spans="1:19" ht="19.5" x14ac:dyDescent="0.3">
      <c r="A3" s="4"/>
      <c r="B3" s="11" t="s">
        <v>48</v>
      </c>
      <c r="C3" s="10">
        <f>7/96</f>
        <v>7.2916666666666671E-2</v>
      </c>
      <c r="D3" s="10">
        <f>6/96</f>
        <v>6.25E-2</v>
      </c>
      <c r="E3" s="10">
        <f>9/96</f>
        <v>9.375E-2</v>
      </c>
      <c r="F3" s="10">
        <f t="shared" ref="F3:M3" si="0">F2/96</f>
        <v>0.16666666666666666</v>
      </c>
      <c r="G3" s="10">
        <f t="shared" si="0"/>
        <v>8.3333333333333329E-2</v>
      </c>
      <c r="H3" s="10">
        <f t="shared" si="0"/>
        <v>0.16666666666666666</v>
      </c>
      <c r="I3" s="10">
        <f t="shared" si="0"/>
        <v>0.11458333333333333</v>
      </c>
      <c r="J3" s="10">
        <f t="shared" si="0"/>
        <v>8.3333333333333329E-2</v>
      </c>
      <c r="K3" s="8">
        <f t="shared" si="0"/>
        <v>0.10416666666666667</v>
      </c>
      <c r="L3" s="8">
        <f t="shared" si="0"/>
        <v>3.125E-2</v>
      </c>
      <c r="M3" s="8">
        <f t="shared" si="0"/>
        <v>2.0833333333333332E-2</v>
      </c>
    </row>
    <row r="4" spans="1:19" x14ac:dyDescent="0.25">
      <c r="A4" s="1" t="s">
        <v>23</v>
      </c>
      <c r="B4" s="1" t="s">
        <v>1</v>
      </c>
      <c r="C4" s="1" t="s">
        <v>43</v>
      </c>
      <c r="D4" s="1" t="s">
        <v>42</v>
      </c>
      <c r="E4" s="1" t="s">
        <v>41</v>
      </c>
      <c r="F4" s="1" t="s">
        <v>40</v>
      </c>
      <c r="G4" s="1" t="s">
        <v>39</v>
      </c>
      <c r="H4" s="1" t="s">
        <v>38</v>
      </c>
      <c r="I4" s="1" t="s">
        <v>37</v>
      </c>
      <c r="J4" s="1" t="s">
        <v>36</v>
      </c>
      <c r="K4" s="1" t="s">
        <v>35</v>
      </c>
      <c r="L4" s="1" t="s">
        <v>34</v>
      </c>
      <c r="M4" s="1" t="s">
        <v>33</v>
      </c>
    </row>
    <row r="5" spans="1:19" x14ac:dyDescent="0.25">
      <c r="A5" s="1">
        <v>1</v>
      </c>
      <c r="B5" s="1" t="s">
        <v>12</v>
      </c>
      <c r="H5" s="1" t="s">
        <v>13</v>
      </c>
    </row>
    <row r="6" spans="1:19" x14ac:dyDescent="0.25">
      <c r="A6" s="1">
        <v>2</v>
      </c>
      <c r="B6" s="1" t="s">
        <v>12</v>
      </c>
      <c r="J6" s="1" t="s">
        <v>13</v>
      </c>
      <c r="O6" s="16" t="s">
        <v>89</v>
      </c>
      <c r="P6" s="1"/>
      <c r="R6" s="16" t="s">
        <v>90</v>
      </c>
      <c r="S6" s="1"/>
    </row>
    <row r="7" spans="1:19" x14ac:dyDescent="0.25">
      <c r="A7" s="1">
        <v>4</v>
      </c>
      <c r="B7" s="1" t="s">
        <v>12</v>
      </c>
      <c r="F7" s="1" t="s">
        <v>13</v>
      </c>
      <c r="O7" s="16" t="s">
        <v>92</v>
      </c>
      <c r="P7" s="16" t="s">
        <v>48</v>
      </c>
      <c r="R7" s="16" t="s">
        <v>92</v>
      </c>
      <c r="S7" s="16" t="s">
        <v>48</v>
      </c>
    </row>
    <row r="8" spans="1:19" x14ac:dyDescent="0.25">
      <c r="A8" s="1">
        <v>6</v>
      </c>
      <c r="B8" s="1" t="s">
        <v>12</v>
      </c>
      <c r="F8" s="1" t="s">
        <v>13</v>
      </c>
      <c r="L8" s="1" t="s">
        <v>13</v>
      </c>
      <c r="O8" s="1">
        <v>4</v>
      </c>
      <c r="P8" s="8">
        <f>4/51</f>
        <v>7.8431372549019607E-2</v>
      </c>
      <c r="R8" s="1">
        <v>3</v>
      </c>
      <c r="S8" s="8">
        <f>3/45</f>
        <v>6.6666666666666666E-2</v>
      </c>
    </row>
    <row r="9" spans="1:19" x14ac:dyDescent="0.25">
      <c r="A9" s="1">
        <v>8</v>
      </c>
      <c r="B9" s="1" t="s">
        <v>12</v>
      </c>
      <c r="D9" s="1" t="s">
        <v>13</v>
      </c>
      <c r="O9" s="1">
        <v>3</v>
      </c>
      <c r="P9" s="8">
        <f>3/51</f>
        <v>5.8823529411764705E-2</v>
      </c>
      <c r="R9" s="1">
        <v>3</v>
      </c>
      <c r="S9" s="8">
        <f>3/45</f>
        <v>6.6666666666666666E-2</v>
      </c>
    </row>
    <row r="10" spans="1:19" x14ac:dyDescent="0.25">
      <c r="A10" s="1">
        <v>11</v>
      </c>
      <c r="B10" s="1" t="s">
        <v>12</v>
      </c>
      <c r="I10" s="1" t="s">
        <v>13</v>
      </c>
      <c r="O10" s="1">
        <v>6</v>
      </c>
      <c r="P10" s="8">
        <f>6/51</f>
        <v>0.11764705882352941</v>
      </c>
      <c r="R10" s="1">
        <v>3</v>
      </c>
      <c r="S10" s="8">
        <f>3/45</f>
        <v>6.6666666666666666E-2</v>
      </c>
    </row>
    <row r="11" spans="1:19" x14ac:dyDescent="0.25">
      <c r="A11" s="1">
        <v>12</v>
      </c>
      <c r="B11" s="1" t="s">
        <v>12</v>
      </c>
      <c r="C11" s="1" t="s">
        <v>13</v>
      </c>
      <c r="O11" s="1">
        <v>10</v>
      </c>
      <c r="P11" s="8">
        <f>10/51</f>
        <v>0.19607843137254902</v>
      </c>
      <c r="R11" s="1">
        <v>6</v>
      </c>
      <c r="S11" s="8">
        <f>6/45</f>
        <v>0.13333333333333333</v>
      </c>
    </row>
    <row r="12" spans="1:19" x14ac:dyDescent="0.25">
      <c r="A12" s="1">
        <v>17</v>
      </c>
      <c r="B12" s="1" t="s">
        <v>12</v>
      </c>
      <c r="H12" s="1" t="s">
        <v>13</v>
      </c>
      <c r="O12" s="1">
        <v>2</v>
      </c>
      <c r="P12" s="8">
        <f>2/51</f>
        <v>3.9215686274509803E-2</v>
      </c>
      <c r="R12" s="1">
        <v>6</v>
      </c>
      <c r="S12" s="8">
        <f>6/45</f>
        <v>0.13333333333333333</v>
      </c>
    </row>
    <row r="13" spans="1:19" x14ac:dyDescent="0.25">
      <c r="A13" s="1">
        <v>20</v>
      </c>
      <c r="B13" s="1" t="s">
        <v>12</v>
      </c>
      <c r="I13" s="1" t="s">
        <v>13</v>
      </c>
      <c r="O13" s="1">
        <v>8</v>
      </c>
      <c r="P13" s="8">
        <f>8/51</f>
        <v>0.15686274509803921</v>
      </c>
      <c r="R13" s="1">
        <v>8</v>
      </c>
      <c r="S13" s="8">
        <f>8/45</f>
        <v>0.17777777777777778</v>
      </c>
    </row>
    <row r="14" spans="1:19" x14ac:dyDescent="0.25">
      <c r="A14" s="1">
        <v>21</v>
      </c>
      <c r="B14" s="1" t="s">
        <v>12</v>
      </c>
      <c r="O14" s="1">
        <v>5</v>
      </c>
      <c r="P14" s="8">
        <f>5/51</f>
        <v>9.8039215686274508E-2</v>
      </c>
      <c r="R14" s="1">
        <v>6</v>
      </c>
      <c r="S14" s="8">
        <f>6/45</f>
        <v>0.13333333333333333</v>
      </c>
    </row>
    <row r="15" spans="1:19" x14ac:dyDescent="0.25">
      <c r="A15" s="1">
        <v>27</v>
      </c>
      <c r="B15" s="1" t="s">
        <v>12</v>
      </c>
      <c r="C15" s="1" t="s">
        <v>13</v>
      </c>
      <c r="O15" s="1">
        <v>6</v>
      </c>
      <c r="P15" s="8">
        <f>6/51</f>
        <v>0.11764705882352941</v>
      </c>
      <c r="R15" s="1">
        <v>2</v>
      </c>
      <c r="S15" s="8">
        <f>2/45</f>
        <v>4.4444444444444446E-2</v>
      </c>
    </row>
    <row r="16" spans="1:19" x14ac:dyDescent="0.25">
      <c r="A16" s="1">
        <v>28</v>
      </c>
      <c r="B16" s="1" t="s">
        <v>12</v>
      </c>
      <c r="H16" s="1" t="s">
        <v>13</v>
      </c>
      <c r="O16" s="1">
        <v>3</v>
      </c>
      <c r="P16" s="8">
        <f>3/51</f>
        <v>5.8823529411764705E-2</v>
      </c>
      <c r="R16" s="1">
        <v>7</v>
      </c>
      <c r="S16" s="8">
        <f>7/45</f>
        <v>0.15555555555555556</v>
      </c>
    </row>
    <row r="17" spans="1:19" x14ac:dyDescent="0.25">
      <c r="A17" s="1">
        <v>29</v>
      </c>
      <c r="B17" s="1" t="s">
        <v>12</v>
      </c>
      <c r="I17" s="1" t="s">
        <v>13</v>
      </c>
      <c r="O17" s="1">
        <v>3</v>
      </c>
      <c r="P17" s="8">
        <f>3/51</f>
        <v>5.8823529411764705E-2</v>
      </c>
      <c r="R17" s="1">
        <v>0</v>
      </c>
      <c r="S17" s="8">
        <f>0/45</f>
        <v>0</v>
      </c>
    </row>
    <row r="18" spans="1:19" x14ac:dyDescent="0.25">
      <c r="A18" s="1">
        <v>32</v>
      </c>
      <c r="B18" s="1" t="s">
        <v>12</v>
      </c>
      <c r="F18" s="1" t="s">
        <v>13</v>
      </c>
      <c r="O18" s="1">
        <v>1</v>
      </c>
      <c r="P18" s="8">
        <f>1/51</f>
        <v>1.9607843137254902E-2</v>
      </c>
      <c r="R18" s="1">
        <v>1</v>
      </c>
      <c r="S18" s="8">
        <f>1/45</f>
        <v>2.2222222222222223E-2</v>
      </c>
    </row>
    <row r="19" spans="1:19" x14ac:dyDescent="0.25">
      <c r="A19" s="1">
        <v>33</v>
      </c>
      <c r="B19" s="1" t="s">
        <v>12</v>
      </c>
      <c r="E19" s="1" t="s">
        <v>13</v>
      </c>
      <c r="N19" s="7" t="s">
        <v>49</v>
      </c>
      <c r="O19">
        <f>O8+O9+O10+O12+O11+O13+O14+O15+O16+O17+O18</f>
        <v>51</v>
      </c>
      <c r="R19">
        <f>SUM(R8:R18)</f>
        <v>45</v>
      </c>
    </row>
    <row r="20" spans="1:19" x14ac:dyDescent="0.25">
      <c r="A20" s="1">
        <v>35</v>
      </c>
      <c r="B20" s="1" t="s">
        <v>12</v>
      </c>
      <c r="E20" s="1" t="s">
        <v>13</v>
      </c>
    </row>
    <row r="21" spans="1:19" x14ac:dyDescent="0.25">
      <c r="A21" s="1">
        <v>39</v>
      </c>
      <c r="B21" s="1" t="s">
        <v>12</v>
      </c>
      <c r="L21" s="1" t="s">
        <v>13</v>
      </c>
    </row>
    <row r="22" spans="1:19" x14ac:dyDescent="0.25">
      <c r="A22" s="1">
        <v>40</v>
      </c>
      <c r="B22" s="1" t="s">
        <v>12</v>
      </c>
      <c r="I22" s="1" t="s">
        <v>13</v>
      </c>
    </row>
    <row r="23" spans="1:19" x14ac:dyDescent="0.25">
      <c r="A23" s="1">
        <v>41</v>
      </c>
      <c r="B23" s="1" t="s">
        <v>12</v>
      </c>
      <c r="G23" s="1" t="s">
        <v>13</v>
      </c>
    </row>
    <row r="24" spans="1:19" x14ac:dyDescent="0.25">
      <c r="A24" s="1">
        <v>45</v>
      </c>
      <c r="B24" s="1" t="s">
        <v>12</v>
      </c>
      <c r="H24" s="1" t="s">
        <v>13</v>
      </c>
    </row>
    <row r="25" spans="1:19" x14ac:dyDescent="0.25">
      <c r="A25" s="1">
        <v>46</v>
      </c>
      <c r="B25" s="1" t="s">
        <v>12</v>
      </c>
      <c r="K25" s="1" t="s">
        <v>13</v>
      </c>
    </row>
    <row r="26" spans="1:19" x14ac:dyDescent="0.25">
      <c r="A26" s="1">
        <v>47</v>
      </c>
      <c r="B26" s="1" t="s">
        <v>12</v>
      </c>
      <c r="I26" s="1" t="s">
        <v>13</v>
      </c>
    </row>
    <row r="27" spans="1:19" x14ac:dyDescent="0.25">
      <c r="A27" s="1">
        <v>49</v>
      </c>
      <c r="B27" s="1" t="s">
        <v>12</v>
      </c>
      <c r="E27" s="1" t="s">
        <v>13</v>
      </c>
    </row>
    <row r="28" spans="1:19" x14ac:dyDescent="0.25">
      <c r="A28" s="1">
        <v>51</v>
      </c>
      <c r="B28" s="1" t="s">
        <v>12</v>
      </c>
      <c r="H28" s="1" t="s">
        <v>13</v>
      </c>
    </row>
    <row r="29" spans="1:19" x14ac:dyDescent="0.25">
      <c r="A29" s="1">
        <v>53</v>
      </c>
      <c r="B29" s="1" t="s">
        <v>12</v>
      </c>
      <c r="F29" s="1" t="s">
        <v>13</v>
      </c>
    </row>
    <row r="30" spans="1:19" x14ac:dyDescent="0.25">
      <c r="A30" s="1">
        <v>56</v>
      </c>
      <c r="B30" s="1" t="s">
        <v>12</v>
      </c>
      <c r="J30" s="1" t="s">
        <v>13</v>
      </c>
    </row>
    <row r="31" spans="1:19" x14ac:dyDescent="0.25">
      <c r="A31" s="1">
        <v>57</v>
      </c>
      <c r="B31" s="1" t="s">
        <v>12</v>
      </c>
      <c r="E31" s="1" t="s">
        <v>13</v>
      </c>
    </row>
    <row r="32" spans="1:19" x14ac:dyDescent="0.25">
      <c r="A32" s="1">
        <v>59</v>
      </c>
      <c r="B32" s="1" t="s">
        <v>12</v>
      </c>
      <c r="F32" s="1" t="s">
        <v>13</v>
      </c>
    </row>
    <row r="33" spans="1:13" x14ac:dyDescent="0.25">
      <c r="A33" s="1">
        <v>61</v>
      </c>
      <c r="B33" s="1" t="s">
        <v>12</v>
      </c>
      <c r="H33" s="1" t="s">
        <v>13</v>
      </c>
    </row>
    <row r="34" spans="1:13" x14ac:dyDescent="0.25">
      <c r="A34" s="1">
        <v>62</v>
      </c>
      <c r="B34" s="1" t="s">
        <v>12</v>
      </c>
      <c r="H34" s="1" t="s">
        <v>13</v>
      </c>
    </row>
    <row r="35" spans="1:13" x14ac:dyDescent="0.25">
      <c r="A35" s="1">
        <v>63</v>
      </c>
      <c r="B35" s="1" t="s">
        <v>12</v>
      </c>
      <c r="G35" s="1" t="s">
        <v>13</v>
      </c>
    </row>
    <row r="36" spans="1:13" x14ac:dyDescent="0.25">
      <c r="A36" s="1">
        <v>64</v>
      </c>
      <c r="B36" s="1" t="s">
        <v>12</v>
      </c>
      <c r="K36" s="1" t="s">
        <v>13</v>
      </c>
    </row>
    <row r="37" spans="1:13" x14ac:dyDescent="0.25">
      <c r="A37" s="1">
        <v>65</v>
      </c>
      <c r="B37" s="1" t="s">
        <v>12</v>
      </c>
      <c r="F37" s="1" t="s">
        <v>13</v>
      </c>
    </row>
    <row r="38" spans="1:13" x14ac:dyDescent="0.25">
      <c r="A38" s="1">
        <v>66</v>
      </c>
      <c r="B38" s="1" t="s">
        <v>12</v>
      </c>
      <c r="E38" s="1" t="s">
        <v>13</v>
      </c>
    </row>
    <row r="39" spans="1:13" x14ac:dyDescent="0.25">
      <c r="A39" s="1">
        <v>67</v>
      </c>
      <c r="B39" s="1" t="s">
        <v>12</v>
      </c>
      <c r="C39" s="1" t="s">
        <v>13</v>
      </c>
    </row>
    <row r="40" spans="1:13" x14ac:dyDescent="0.25">
      <c r="A40" s="1">
        <v>72</v>
      </c>
      <c r="B40" s="1" t="s">
        <v>12</v>
      </c>
      <c r="E40" s="1" t="s">
        <v>13</v>
      </c>
    </row>
    <row r="41" spans="1:13" x14ac:dyDescent="0.25">
      <c r="A41" s="1">
        <v>74</v>
      </c>
      <c r="B41" s="1" t="s">
        <v>12</v>
      </c>
      <c r="J41" s="1" t="s">
        <v>13</v>
      </c>
    </row>
    <row r="42" spans="1:13" x14ac:dyDescent="0.25">
      <c r="A42" s="1">
        <v>75</v>
      </c>
      <c r="B42" s="1" t="s">
        <v>12</v>
      </c>
      <c r="L42" s="1" t="s">
        <v>13</v>
      </c>
    </row>
    <row r="43" spans="1:13" x14ac:dyDescent="0.25">
      <c r="A43" s="1">
        <v>77</v>
      </c>
      <c r="B43" s="1" t="s">
        <v>12</v>
      </c>
      <c r="D43" s="1" t="s">
        <v>13</v>
      </c>
    </row>
    <row r="44" spans="1:13" x14ac:dyDescent="0.25">
      <c r="A44" s="1">
        <v>78</v>
      </c>
      <c r="B44" s="1" t="s">
        <v>12</v>
      </c>
      <c r="J44" s="1" t="s">
        <v>13</v>
      </c>
    </row>
    <row r="45" spans="1:13" x14ac:dyDescent="0.25">
      <c r="A45" s="1">
        <v>80</v>
      </c>
      <c r="B45" s="1" t="s">
        <v>12</v>
      </c>
      <c r="K45" s="1" t="s">
        <v>13</v>
      </c>
    </row>
    <row r="46" spans="1:13" x14ac:dyDescent="0.25">
      <c r="A46" s="1">
        <v>82</v>
      </c>
      <c r="B46" s="1" t="s">
        <v>12</v>
      </c>
      <c r="J46" s="1" t="s">
        <v>13</v>
      </c>
    </row>
    <row r="47" spans="1:13" x14ac:dyDescent="0.25">
      <c r="A47" s="1">
        <v>85</v>
      </c>
      <c r="B47" s="1" t="s">
        <v>12</v>
      </c>
      <c r="M47" s="1" t="s">
        <v>13</v>
      </c>
    </row>
    <row r="48" spans="1:13" x14ac:dyDescent="0.25">
      <c r="A48" s="1">
        <v>86</v>
      </c>
      <c r="B48" s="1" t="s">
        <v>12</v>
      </c>
      <c r="F48" s="1" t="s">
        <v>13</v>
      </c>
    </row>
    <row r="49" spans="1:13" x14ac:dyDescent="0.25">
      <c r="A49" s="1">
        <v>87</v>
      </c>
      <c r="B49" s="1" t="s">
        <v>12</v>
      </c>
      <c r="F49" s="1" t="s">
        <v>13</v>
      </c>
    </row>
    <row r="50" spans="1:13" x14ac:dyDescent="0.25">
      <c r="A50" s="1">
        <v>88</v>
      </c>
      <c r="B50" s="1" t="s">
        <v>12</v>
      </c>
      <c r="F50" s="1" t="s">
        <v>13</v>
      </c>
    </row>
    <row r="51" spans="1:13" x14ac:dyDescent="0.25">
      <c r="A51" s="1">
        <v>91</v>
      </c>
      <c r="B51" s="1" t="s">
        <v>12</v>
      </c>
      <c r="J51" s="1" t="s">
        <v>13</v>
      </c>
    </row>
    <row r="52" spans="1:13" x14ac:dyDescent="0.25">
      <c r="A52" s="1">
        <v>92</v>
      </c>
      <c r="B52" s="1" t="s">
        <v>12</v>
      </c>
      <c r="C52" s="1" t="s">
        <v>13</v>
      </c>
    </row>
    <row r="53" spans="1:13" x14ac:dyDescent="0.25">
      <c r="A53" s="1">
        <v>94</v>
      </c>
      <c r="B53" s="1" t="s">
        <v>12</v>
      </c>
      <c r="H53" s="1" t="s">
        <v>13</v>
      </c>
    </row>
    <row r="54" spans="1:13" x14ac:dyDescent="0.25">
      <c r="A54" s="1">
        <v>95</v>
      </c>
      <c r="B54" s="1" t="s">
        <v>12</v>
      </c>
      <c r="F54" s="1" t="s">
        <v>13</v>
      </c>
    </row>
    <row r="55" spans="1:13" x14ac:dyDescent="0.25">
      <c r="A55" s="1">
        <v>96</v>
      </c>
      <c r="B55" s="1" t="s">
        <v>12</v>
      </c>
      <c r="D55" s="1" t="s">
        <v>13</v>
      </c>
    </row>
    <row r="56" spans="1:13" x14ac:dyDescent="0.25">
      <c r="A56" s="1" t="s">
        <v>94</v>
      </c>
      <c r="C56" s="1">
        <f>COUNTIF(C5:C55,"X")</f>
        <v>4</v>
      </c>
      <c r="D56" s="1">
        <f t="shared" ref="D56:M56" si="1">COUNTIF(D5:D55,"X")</f>
        <v>3</v>
      </c>
      <c r="E56" s="1">
        <f t="shared" si="1"/>
        <v>6</v>
      </c>
      <c r="F56" s="1">
        <f t="shared" si="1"/>
        <v>10</v>
      </c>
      <c r="G56" s="1">
        <f t="shared" si="1"/>
        <v>2</v>
      </c>
      <c r="H56" s="1">
        <f t="shared" si="1"/>
        <v>8</v>
      </c>
      <c r="I56" s="1">
        <f t="shared" si="1"/>
        <v>5</v>
      </c>
      <c r="J56" s="1">
        <f t="shared" si="1"/>
        <v>6</v>
      </c>
      <c r="K56" s="1">
        <f t="shared" si="1"/>
        <v>3</v>
      </c>
      <c r="L56" s="1">
        <f t="shared" si="1"/>
        <v>3</v>
      </c>
      <c r="M56" s="1">
        <f t="shared" si="1"/>
        <v>1</v>
      </c>
    </row>
    <row r="57" spans="1:13" x14ac:dyDescent="0.25">
      <c r="A57" s="1">
        <v>3</v>
      </c>
      <c r="B57" s="1" t="s">
        <v>14</v>
      </c>
      <c r="C57" s="1" t="s">
        <v>13</v>
      </c>
    </row>
    <row r="58" spans="1:13" x14ac:dyDescent="0.25">
      <c r="A58" s="1">
        <v>5</v>
      </c>
      <c r="B58" s="1" t="s">
        <v>14</v>
      </c>
      <c r="G58" s="1" t="s">
        <v>13</v>
      </c>
    </row>
    <row r="59" spans="1:13" x14ac:dyDescent="0.25">
      <c r="A59" s="1">
        <v>7</v>
      </c>
      <c r="B59" s="1" t="s">
        <v>14</v>
      </c>
    </row>
    <row r="60" spans="1:13" x14ac:dyDescent="0.25">
      <c r="A60" s="1">
        <v>9</v>
      </c>
      <c r="B60" s="1" t="s">
        <v>14</v>
      </c>
      <c r="K60" s="1" t="s">
        <v>13</v>
      </c>
    </row>
    <row r="61" spans="1:13" x14ac:dyDescent="0.25">
      <c r="A61" s="1">
        <v>10</v>
      </c>
      <c r="B61" s="1" t="s">
        <v>14</v>
      </c>
      <c r="I61" s="1" t="s">
        <v>13</v>
      </c>
    </row>
    <row r="62" spans="1:13" x14ac:dyDescent="0.25">
      <c r="A62" s="1">
        <v>13</v>
      </c>
      <c r="B62" s="1" t="s">
        <v>14</v>
      </c>
      <c r="D62" s="1" t="s">
        <v>13</v>
      </c>
    </row>
    <row r="63" spans="1:13" x14ac:dyDescent="0.25">
      <c r="A63" s="1">
        <v>14</v>
      </c>
      <c r="B63" s="1" t="s">
        <v>14</v>
      </c>
      <c r="H63" s="1" t="s">
        <v>13</v>
      </c>
    </row>
    <row r="64" spans="1:13" x14ac:dyDescent="0.25">
      <c r="A64" s="1">
        <v>15</v>
      </c>
      <c r="B64" s="1" t="s">
        <v>14</v>
      </c>
      <c r="G64" s="1" t="s">
        <v>13</v>
      </c>
    </row>
    <row r="65" spans="1:13" x14ac:dyDescent="0.25">
      <c r="A65" s="1">
        <v>16</v>
      </c>
      <c r="B65" s="1" t="s">
        <v>14</v>
      </c>
      <c r="I65" s="1" t="s">
        <v>13</v>
      </c>
    </row>
    <row r="66" spans="1:13" x14ac:dyDescent="0.25">
      <c r="A66" s="1">
        <v>18</v>
      </c>
      <c r="B66" s="1" t="s">
        <v>14</v>
      </c>
      <c r="K66" s="1" t="s">
        <v>13</v>
      </c>
    </row>
    <row r="67" spans="1:13" x14ac:dyDescent="0.25">
      <c r="A67" s="1">
        <v>19</v>
      </c>
      <c r="B67" s="1" t="s">
        <v>14</v>
      </c>
      <c r="F67" s="1" t="s">
        <v>13</v>
      </c>
    </row>
    <row r="68" spans="1:13" x14ac:dyDescent="0.25">
      <c r="A68" s="1">
        <v>22</v>
      </c>
      <c r="B68" s="1" t="s">
        <v>14</v>
      </c>
      <c r="M68" s="1" t="s">
        <v>13</v>
      </c>
    </row>
    <row r="69" spans="1:13" x14ac:dyDescent="0.25">
      <c r="A69" s="1">
        <v>23</v>
      </c>
      <c r="B69" s="1" t="s">
        <v>14</v>
      </c>
      <c r="F69" s="1" t="s">
        <v>13</v>
      </c>
    </row>
    <row r="70" spans="1:13" x14ac:dyDescent="0.25">
      <c r="A70" s="1">
        <v>24</v>
      </c>
      <c r="B70" s="1" t="s">
        <v>14</v>
      </c>
      <c r="K70" s="1" t="s">
        <v>13</v>
      </c>
    </row>
    <row r="71" spans="1:13" x14ac:dyDescent="0.25">
      <c r="A71" s="1">
        <v>25</v>
      </c>
      <c r="B71" s="1" t="s">
        <v>14</v>
      </c>
      <c r="C71" s="1" t="s">
        <v>13</v>
      </c>
    </row>
    <row r="72" spans="1:13" x14ac:dyDescent="0.25">
      <c r="A72" s="1">
        <v>26</v>
      </c>
      <c r="B72" s="1" t="s">
        <v>14</v>
      </c>
      <c r="H72" s="1" t="s">
        <v>13</v>
      </c>
    </row>
    <row r="73" spans="1:13" x14ac:dyDescent="0.25">
      <c r="A73" s="1">
        <v>30</v>
      </c>
      <c r="B73" s="1" t="s">
        <v>14</v>
      </c>
      <c r="J73" s="1" t="s">
        <v>13</v>
      </c>
    </row>
    <row r="74" spans="1:13" x14ac:dyDescent="0.25">
      <c r="A74" s="1">
        <v>31</v>
      </c>
      <c r="B74" s="1" t="s">
        <v>14</v>
      </c>
      <c r="F74" s="1" t="s">
        <v>13</v>
      </c>
    </row>
    <row r="75" spans="1:13" x14ac:dyDescent="0.25">
      <c r="A75" s="1">
        <v>34</v>
      </c>
      <c r="B75" s="1" t="s">
        <v>14</v>
      </c>
      <c r="I75" s="1" t="s">
        <v>13</v>
      </c>
    </row>
    <row r="76" spans="1:13" x14ac:dyDescent="0.25">
      <c r="A76" s="1">
        <v>36</v>
      </c>
      <c r="B76" s="1" t="s">
        <v>14</v>
      </c>
      <c r="E76" s="1" t="s">
        <v>13</v>
      </c>
    </row>
    <row r="77" spans="1:13" x14ac:dyDescent="0.25">
      <c r="A77" s="1">
        <v>37</v>
      </c>
      <c r="B77" s="1" t="s">
        <v>14</v>
      </c>
      <c r="G77" s="1" t="s">
        <v>13</v>
      </c>
    </row>
    <row r="78" spans="1:13" x14ac:dyDescent="0.25">
      <c r="A78" s="1">
        <v>38</v>
      </c>
      <c r="B78" s="1" t="s">
        <v>14</v>
      </c>
      <c r="K78" s="1" t="s">
        <v>13</v>
      </c>
    </row>
    <row r="79" spans="1:13" x14ac:dyDescent="0.25">
      <c r="A79" s="1">
        <v>42</v>
      </c>
      <c r="B79" s="1" t="s">
        <v>14</v>
      </c>
      <c r="H79" s="1" t="s">
        <v>13</v>
      </c>
    </row>
    <row r="80" spans="1:13" x14ac:dyDescent="0.25">
      <c r="A80" s="1">
        <v>43</v>
      </c>
      <c r="B80" s="1" t="s">
        <v>14</v>
      </c>
      <c r="D80" s="1" t="s">
        <v>13</v>
      </c>
    </row>
    <row r="81" spans="1:11" x14ac:dyDescent="0.25">
      <c r="A81" s="1">
        <v>44</v>
      </c>
      <c r="B81" s="1" t="s">
        <v>14</v>
      </c>
      <c r="F81" s="1" t="s">
        <v>13</v>
      </c>
    </row>
    <row r="82" spans="1:11" x14ac:dyDescent="0.25">
      <c r="A82" s="1">
        <v>48</v>
      </c>
      <c r="B82" s="1" t="s">
        <v>14</v>
      </c>
      <c r="G82" s="1" t="s">
        <v>13</v>
      </c>
    </row>
    <row r="83" spans="1:11" x14ac:dyDescent="0.25">
      <c r="A83" s="1">
        <v>50</v>
      </c>
      <c r="B83" s="1" t="s">
        <v>14</v>
      </c>
      <c r="F83" s="1" t="s">
        <v>13</v>
      </c>
    </row>
    <row r="84" spans="1:11" x14ac:dyDescent="0.25">
      <c r="A84" s="1">
        <v>52</v>
      </c>
      <c r="B84" s="1" t="s">
        <v>14</v>
      </c>
      <c r="I84" s="1" t="s">
        <v>13</v>
      </c>
    </row>
    <row r="85" spans="1:11" x14ac:dyDescent="0.25">
      <c r="A85" s="1">
        <v>54</v>
      </c>
      <c r="B85" s="1" t="s">
        <v>14</v>
      </c>
      <c r="K85" s="1" t="s">
        <v>13</v>
      </c>
    </row>
    <row r="86" spans="1:11" x14ac:dyDescent="0.25">
      <c r="A86" s="1">
        <v>55</v>
      </c>
      <c r="B86" s="1" t="s">
        <v>14</v>
      </c>
      <c r="E86" s="1" t="s">
        <v>13</v>
      </c>
    </row>
    <row r="87" spans="1:11" x14ac:dyDescent="0.25">
      <c r="A87" s="1">
        <v>58</v>
      </c>
      <c r="B87" s="1" t="s">
        <v>14</v>
      </c>
      <c r="K87" s="1" t="s">
        <v>13</v>
      </c>
    </row>
    <row r="88" spans="1:11" x14ac:dyDescent="0.25">
      <c r="A88" s="1">
        <v>60</v>
      </c>
      <c r="B88" s="1" t="s">
        <v>14</v>
      </c>
      <c r="E88" s="1" t="s">
        <v>13</v>
      </c>
    </row>
    <row r="89" spans="1:11" x14ac:dyDescent="0.25">
      <c r="A89" s="1">
        <v>68</v>
      </c>
      <c r="B89" s="1" t="s">
        <v>14</v>
      </c>
      <c r="H89" s="1" t="s">
        <v>13</v>
      </c>
    </row>
    <row r="90" spans="1:11" x14ac:dyDescent="0.25">
      <c r="A90" s="1">
        <v>69</v>
      </c>
      <c r="B90" s="1" t="s">
        <v>14</v>
      </c>
      <c r="G90" s="1" t="s">
        <v>13</v>
      </c>
    </row>
    <row r="91" spans="1:11" x14ac:dyDescent="0.25">
      <c r="A91" s="1">
        <v>70</v>
      </c>
      <c r="B91" s="1" t="s">
        <v>14</v>
      </c>
      <c r="G91" s="1" t="s">
        <v>13</v>
      </c>
    </row>
    <row r="92" spans="1:11" x14ac:dyDescent="0.25">
      <c r="A92" s="1">
        <v>71</v>
      </c>
      <c r="B92" s="1" t="s">
        <v>14</v>
      </c>
      <c r="H92" s="1" t="s">
        <v>13</v>
      </c>
    </row>
    <row r="93" spans="1:11" x14ac:dyDescent="0.25">
      <c r="A93" s="1">
        <v>73</v>
      </c>
      <c r="B93" s="1" t="s">
        <v>14</v>
      </c>
      <c r="H93" s="1" t="s">
        <v>13</v>
      </c>
    </row>
    <row r="94" spans="1:11" x14ac:dyDescent="0.25">
      <c r="A94" s="1">
        <v>76</v>
      </c>
      <c r="B94" s="1" t="s">
        <v>14</v>
      </c>
      <c r="I94" s="1" t="s">
        <v>13</v>
      </c>
    </row>
    <row r="95" spans="1:11" x14ac:dyDescent="0.25">
      <c r="A95" s="1">
        <v>79</v>
      </c>
      <c r="B95" s="1" t="s">
        <v>14</v>
      </c>
      <c r="F95" s="1" t="s">
        <v>13</v>
      </c>
    </row>
    <row r="96" spans="1:11" x14ac:dyDescent="0.25">
      <c r="A96" s="1">
        <v>81</v>
      </c>
      <c r="B96" s="1" t="s">
        <v>14</v>
      </c>
      <c r="K96" s="1" t="s">
        <v>13</v>
      </c>
    </row>
    <row r="97" spans="1:13" x14ac:dyDescent="0.25">
      <c r="A97" s="1">
        <v>83</v>
      </c>
      <c r="B97" s="1" t="s">
        <v>14</v>
      </c>
      <c r="I97" s="1" t="s">
        <v>13</v>
      </c>
    </row>
    <row r="98" spans="1:13" x14ac:dyDescent="0.25">
      <c r="A98" s="1">
        <v>84</v>
      </c>
      <c r="B98" s="1" t="s">
        <v>14</v>
      </c>
      <c r="J98" s="1" t="s">
        <v>13</v>
      </c>
    </row>
    <row r="99" spans="1:13" x14ac:dyDescent="0.25">
      <c r="A99" s="1">
        <v>89</v>
      </c>
      <c r="B99" s="1" t="s">
        <v>14</v>
      </c>
      <c r="D99" s="1" t="s">
        <v>13</v>
      </c>
    </row>
    <row r="100" spans="1:13" x14ac:dyDescent="0.25">
      <c r="A100" s="1">
        <v>90</v>
      </c>
      <c r="B100" s="1" t="s">
        <v>14</v>
      </c>
      <c r="C100" s="1" t="s">
        <v>13</v>
      </c>
    </row>
    <row r="101" spans="1:13" x14ac:dyDescent="0.25">
      <c r="A101" s="1">
        <v>93</v>
      </c>
      <c r="B101" s="1" t="s">
        <v>14</v>
      </c>
      <c r="H101" s="1" t="s">
        <v>13</v>
      </c>
    </row>
    <row r="102" spans="1:13" x14ac:dyDescent="0.25">
      <c r="A102" s="1">
        <v>97</v>
      </c>
      <c r="B102" s="1" t="s">
        <v>14</v>
      </c>
    </row>
    <row r="103" spans="1:13" x14ac:dyDescent="0.25">
      <c r="A103" s="1">
        <v>98</v>
      </c>
      <c r="B103" s="1" t="s">
        <v>14</v>
      </c>
      <c r="H103" s="1" t="s">
        <v>13</v>
      </c>
    </row>
    <row r="104" spans="1:13" x14ac:dyDescent="0.25">
      <c r="A104" s="1" t="s">
        <v>95</v>
      </c>
      <c r="C104" s="1">
        <f>COUNTIF(C57:C103,"x")</f>
        <v>3</v>
      </c>
      <c r="D104" s="1">
        <f t="shared" ref="D104:M104" si="2">COUNTIF(D57:D103,"x")</f>
        <v>3</v>
      </c>
      <c r="E104" s="1">
        <f t="shared" si="2"/>
        <v>3</v>
      </c>
      <c r="F104" s="1">
        <f t="shared" si="2"/>
        <v>6</v>
      </c>
      <c r="G104" s="1">
        <f t="shared" si="2"/>
        <v>6</v>
      </c>
      <c r="H104" s="1">
        <f t="shared" si="2"/>
        <v>8</v>
      </c>
      <c r="I104" s="1">
        <f t="shared" si="2"/>
        <v>6</v>
      </c>
      <c r="J104" s="1">
        <f t="shared" si="2"/>
        <v>2</v>
      </c>
      <c r="K104" s="1">
        <f t="shared" si="2"/>
        <v>7</v>
      </c>
      <c r="L104" s="1">
        <f t="shared" si="2"/>
        <v>0</v>
      </c>
      <c r="M104" s="1">
        <f t="shared" si="2"/>
        <v>1</v>
      </c>
    </row>
    <row r="105" spans="1:13" x14ac:dyDescent="0.25">
      <c r="A105" s="1" t="s">
        <v>49</v>
      </c>
      <c r="C105" s="1">
        <f t="shared" ref="C105:M105" si="3">COUNTIF(C5:C103,"x")</f>
        <v>7</v>
      </c>
      <c r="D105" s="1">
        <f t="shared" si="3"/>
        <v>6</v>
      </c>
      <c r="E105" s="1">
        <f t="shared" si="3"/>
        <v>9</v>
      </c>
      <c r="F105" s="1">
        <f t="shared" si="3"/>
        <v>16</v>
      </c>
      <c r="G105" s="1">
        <f t="shared" si="3"/>
        <v>8</v>
      </c>
      <c r="H105" s="1">
        <f t="shared" si="3"/>
        <v>16</v>
      </c>
      <c r="I105" s="1">
        <f t="shared" si="3"/>
        <v>11</v>
      </c>
      <c r="J105" s="1">
        <f t="shared" si="3"/>
        <v>8</v>
      </c>
      <c r="K105" s="1">
        <f t="shared" si="3"/>
        <v>10</v>
      </c>
      <c r="L105" s="1">
        <f t="shared" si="3"/>
        <v>3</v>
      </c>
      <c r="M105" s="1">
        <f t="shared" si="3"/>
        <v>2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Question #1 </vt:lpstr>
      <vt:lpstr>Question #2 </vt:lpstr>
      <vt:lpstr>Question #3 </vt:lpstr>
      <vt:lpstr>Question #4</vt:lpstr>
      <vt:lpstr>Question #5</vt:lpstr>
      <vt:lpstr>Question #6</vt:lpstr>
      <vt:lpstr>Question #7</vt:lpstr>
      <vt:lpstr>Question #8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2014-04-21T16:25:40Z</dcterms:created>
  <dcterms:modified xsi:type="dcterms:W3CDTF">2014-04-24T17:12:11Z</dcterms:modified>
</cp:coreProperties>
</file>