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360" windowHeight="7296" activeTab="1"/>
  </bookViews>
  <sheets>
    <sheet name="Original Data From Yahoo" sheetId="1" r:id="rId1"/>
    <sheet name="Center, Spread &amp; Outlier Calcs" sheetId="3" r:id="rId2"/>
    <sheet name="Data &amp; Bin Limits" sheetId="4" r:id="rId3"/>
    <sheet name="Basic Histogram Using Excel" sheetId="7" r:id="rId4"/>
    <sheet name="Histogram Dressed Up" sheetId="5" r:id="rId5"/>
    <sheet name="Correlation Tables" sheetId="6" r:id="rId6"/>
  </sheets>
  <calcPr calcId="152511"/>
</workbook>
</file>

<file path=xl/calcChain.xml><?xml version="1.0" encoding="utf-8"?>
<calcChain xmlns="http://schemas.openxmlformats.org/spreadsheetml/2006/main">
  <c r="J31" i="3" l="1"/>
  <c r="J30" i="3"/>
  <c r="J29" i="3"/>
  <c r="J25" i="3"/>
  <c r="J24" i="3"/>
  <c r="J23" i="3"/>
  <c r="J18" i="3" l="1"/>
  <c r="F30" i="3"/>
  <c r="F29" i="3"/>
  <c r="K16" i="3"/>
  <c r="L10" i="3" l="1"/>
</calcChain>
</file>

<file path=xl/sharedStrings.xml><?xml version="1.0" encoding="utf-8"?>
<sst xmlns="http://schemas.openxmlformats.org/spreadsheetml/2006/main" count="91" uniqueCount="65">
  <si>
    <t>Date</t>
  </si>
  <si>
    <t>Open</t>
  </si>
  <si>
    <t>High</t>
  </si>
  <si>
    <t>Low</t>
  </si>
  <si>
    <t>Close</t>
  </si>
  <si>
    <t>Volume</t>
  </si>
  <si>
    <t>Adj Close</t>
  </si>
  <si>
    <t>Column1</t>
  </si>
  <si>
    <t>Mean</t>
  </si>
  <si>
    <t>Standard Error</t>
  </si>
  <si>
    <t>Median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</si>
  <si>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</si>
  <si>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</si>
  <si>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</si>
  <si>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</si>
  <si>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</si>
  <si>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</si>
  <si>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</si>
  <si>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</si>
  <si>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</si>
  <si>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Measures of Central Tendency (Center)</t>
  </si>
  <si>
    <t>(Average)</t>
  </si>
  <si>
    <t>Count = n  (number of pieces of data)</t>
  </si>
  <si>
    <t>50% percentile</t>
  </si>
  <si>
    <t>Measures of Spread (How spread apart is the data?)</t>
  </si>
  <si>
    <t>Variance</t>
  </si>
  <si>
    <t>First Quartile (Q1)</t>
  </si>
  <si>
    <t>Third Quartile (Q3)</t>
  </si>
  <si>
    <t>(25% Percentile Value)</t>
  </si>
  <si>
    <t>(75% Percentile Value)</t>
  </si>
  <si>
    <t xml:space="preserve">Bin Width = 1 </t>
  </si>
  <si>
    <t>Bins</t>
  </si>
  <si>
    <t>Bin</t>
  </si>
  <si>
    <t>Frequency</t>
  </si>
  <si>
    <t>$94.00 &amp; Less</t>
  </si>
  <si>
    <t>$94.01-$95.00</t>
  </si>
  <si>
    <t>$95.01-$96.00</t>
  </si>
  <si>
    <t>$96.01-$97.00</t>
  </si>
  <si>
    <t>$97.01-$98.00</t>
  </si>
  <si>
    <t>$98.01-$99.00</t>
  </si>
  <si>
    <t>$99.01 &amp; More</t>
  </si>
  <si>
    <t>More</t>
  </si>
  <si>
    <t>Outliers = "Unusual Values"</t>
  </si>
  <si>
    <t>Interquartile Range (IQR)</t>
  </si>
  <si>
    <t>IQR Method</t>
  </si>
  <si>
    <t xml:space="preserve">     Step 1: IQR x 1.5</t>
  </si>
  <si>
    <t>(#)</t>
  </si>
  <si>
    <t xml:space="preserve">     Step 2: Q3 + #</t>
  </si>
  <si>
    <t>(Upper limit where outliers start)</t>
  </si>
  <si>
    <t xml:space="preserve">     Step 3: Q1 - #</t>
  </si>
  <si>
    <t>(Lower limit where outliers start)</t>
  </si>
  <si>
    <t xml:space="preserve">    No outliers exist in this case.</t>
  </si>
  <si>
    <t>Standard Deviation Method</t>
  </si>
  <si>
    <t xml:space="preserve">     Step 1: Stand Dev x 2</t>
  </si>
  <si>
    <t xml:space="preserve">     Step 2:  Q3 + #</t>
  </si>
  <si>
    <t>No outliers exist in this case.</t>
  </si>
  <si>
    <r>
      <t xml:space="preserve">THE BIG CONCLUSION </t>
    </r>
    <r>
      <rPr>
        <b/>
        <sz val="24"/>
        <color rgb="FFC00000"/>
        <rFont val="Calibri"/>
        <family val="2"/>
        <scheme val="minor"/>
      </rPr>
      <t>(Totally Based On Shape)</t>
    </r>
  </si>
  <si>
    <r>
      <t>Center is the</t>
    </r>
    <r>
      <rPr>
        <b/>
        <sz val="11"/>
        <color theme="9"/>
        <rFont val="Calibri"/>
        <family val="2"/>
        <scheme val="minor"/>
      </rPr>
      <t xml:space="preserve"> MEAN</t>
    </r>
    <r>
      <rPr>
        <sz val="11"/>
        <color theme="1"/>
        <rFont val="Calibri"/>
        <family val="2"/>
        <scheme val="minor"/>
      </rPr>
      <t>,   Spread is the</t>
    </r>
    <r>
      <rPr>
        <sz val="11"/>
        <color theme="9"/>
        <rFont val="Calibri"/>
        <family val="2"/>
        <scheme val="minor"/>
      </rPr>
      <t xml:space="preserve"> </t>
    </r>
    <r>
      <rPr>
        <b/>
        <sz val="11"/>
        <color theme="9"/>
        <rFont val="Calibri"/>
        <family val="2"/>
        <scheme val="minor"/>
      </rPr>
      <t>STANDARD DEVIATION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 Outliers is the </t>
    </r>
    <r>
      <rPr>
        <b/>
        <sz val="11"/>
        <color theme="9"/>
        <rFont val="Calibri"/>
        <family val="2"/>
        <scheme val="minor"/>
      </rPr>
      <t>STANDARD DEVIATION METHOD</t>
    </r>
  </si>
  <si>
    <r>
      <t>Center is the</t>
    </r>
    <r>
      <rPr>
        <b/>
        <sz val="11"/>
        <color theme="9"/>
        <rFont val="Calibri"/>
        <family val="2"/>
        <scheme val="minor"/>
      </rPr>
      <t xml:space="preserve"> MEDIAN</t>
    </r>
    <r>
      <rPr>
        <sz val="11"/>
        <color theme="1"/>
        <rFont val="Calibri"/>
        <family val="2"/>
        <scheme val="minor"/>
      </rPr>
      <t>,   Spread is the</t>
    </r>
    <r>
      <rPr>
        <b/>
        <sz val="11"/>
        <color theme="9"/>
        <rFont val="Calibri"/>
        <family val="2"/>
        <scheme val="minor"/>
      </rPr>
      <t xml:space="preserve"> IQR OR RANGE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 Outliers is the </t>
    </r>
    <r>
      <rPr>
        <b/>
        <sz val="11"/>
        <color theme="9"/>
        <rFont val="Calibri"/>
        <family val="2"/>
        <scheme val="minor"/>
      </rPr>
      <t>STANDARD DEVIATION METHOD</t>
    </r>
  </si>
  <si>
    <r>
      <t xml:space="preserve">IF YOU HAVE A </t>
    </r>
    <r>
      <rPr>
        <b/>
        <sz val="11"/>
        <color theme="9"/>
        <rFont val="Calibri"/>
        <family val="2"/>
        <scheme val="minor"/>
      </rPr>
      <t>SYMMETRIC DISTRIBUTION</t>
    </r>
    <r>
      <rPr>
        <sz val="11"/>
        <color theme="1"/>
        <rFont val="Calibri"/>
        <family val="2"/>
        <scheme val="minor"/>
      </rPr>
      <t>, THEN THE</t>
    </r>
    <r>
      <rPr>
        <sz val="11"/>
        <color theme="9"/>
        <rFont val="Calibri"/>
        <family val="2"/>
        <scheme val="minor"/>
      </rPr>
      <t xml:space="preserve"> </t>
    </r>
    <r>
      <rPr>
        <b/>
        <sz val="11"/>
        <color theme="9"/>
        <rFont val="Calibri"/>
        <family val="2"/>
        <scheme val="minor"/>
      </rPr>
      <t>BEST MEASURES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ARE AS FOLLOWS:</t>
    </r>
  </si>
  <si>
    <r>
      <t xml:space="preserve">IF YOU HAVE A </t>
    </r>
    <r>
      <rPr>
        <b/>
        <sz val="11"/>
        <color theme="9"/>
        <rFont val="Calibri"/>
        <family val="2"/>
        <scheme val="minor"/>
      </rPr>
      <t>SKEWed DISTRIBUTION</t>
    </r>
    <r>
      <rPr>
        <sz val="11"/>
        <color theme="1"/>
        <rFont val="Calibri"/>
        <family val="2"/>
        <scheme val="minor"/>
      </rPr>
      <t>, THEN THE</t>
    </r>
    <r>
      <rPr>
        <sz val="11"/>
        <color theme="9"/>
        <rFont val="Calibri"/>
        <family val="2"/>
        <scheme val="minor"/>
      </rPr>
      <t xml:space="preserve"> </t>
    </r>
    <r>
      <rPr>
        <b/>
        <sz val="11"/>
        <color theme="9"/>
        <rFont val="Calibri"/>
        <family val="2"/>
        <scheme val="minor"/>
      </rPr>
      <t>BEST MEASURES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ARE AS FOLLOWS:</t>
    </r>
  </si>
  <si>
    <t>Kelloggs</t>
  </si>
  <si>
    <t>McDonalds</t>
  </si>
  <si>
    <t>Apple</t>
  </si>
  <si>
    <t>IBM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</si>
</sst>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14" fontId="0" fillId="0" borderId="0" xfId="0" applyNumberFormat="1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Continuous"/>
    </xf>
    <xf numFmtId="2" fontId="0" fillId="0" borderId="0" xfId="0" applyNumberFormat="1" applyFill="1" applyBorder="1" applyAlignment="1"/>
    <xf numFmtId="2" fontId="0" fillId="0" borderId="10" xfId="0" applyNumberFormat="1" applyFill="1" applyBorder="1" applyAlignment="1"/>
    <xf numFmtId="0" fontId="21" fillId="0" borderId="0" xfId="0" applyFont="1"/>
    <xf numFmtId="0" fontId="0" fillId="33" borderId="0" xfId="0" applyFill="1" applyBorder="1" applyAlignment="1"/>
    <xf numFmtId="164" fontId="0" fillId="33" borderId="0" xfId="0" applyNumberFormat="1" applyFill="1" applyBorder="1" applyAlignment="1"/>
    <xf numFmtId="0" fontId="19" fillId="33" borderId="0" xfId="0" applyFont="1" applyFill="1"/>
    <xf numFmtId="0" fontId="0" fillId="33" borderId="0" xfId="0" applyFill="1"/>
    <xf numFmtId="164" fontId="20" fillId="33" borderId="0" xfId="0" applyNumberFormat="1" applyFont="1" applyFill="1" applyBorder="1" applyAlignment="1"/>
    <xf numFmtId="2" fontId="20" fillId="33" borderId="0" xfId="0" applyNumberFormat="1" applyFont="1" applyFill="1"/>
    <xf numFmtId="164" fontId="21" fillId="33" borderId="0" xfId="0" applyNumberFormat="1" applyFont="1" applyFill="1" applyBorder="1" applyAlignment="1"/>
    <xf numFmtId="0" fontId="19" fillId="34" borderId="0" xfId="0" applyFont="1" applyFill="1"/>
    <xf numFmtId="0" fontId="0" fillId="34" borderId="0" xfId="0" applyFill="1"/>
    <xf numFmtId="0" fontId="0" fillId="34" borderId="0" xfId="0" applyFill="1" applyBorder="1" applyAlignment="1"/>
    <xf numFmtId="2" fontId="0" fillId="34" borderId="0" xfId="0" applyNumberFormat="1" applyFill="1" applyBorder="1" applyAlignment="1"/>
    <xf numFmtId="2" fontId="22" fillId="34" borderId="0" xfId="0" applyNumberFormat="1" applyFont="1" applyFill="1" applyBorder="1" applyAlignment="1"/>
    <xf numFmtId="2" fontId="22" fillId="34" borderId="0" xfId="0" applyNumberFormat="1" applyFont="1" applyFill="1"/>
    <xf numFmtId="0" fontId="0" fillId="0" borderId="0" xfId="0" applyNumberFormat="1" applyFill="1" applyBorder="1" applyAlignment="1"/>
    <xf numFmtId="0" fontId="18" fillId="0" borderId="11" xfId="0" applyFont="1" applyFill="1" applyBorder="1" applyAlignment="1">
      <alignment horizontal="center"/>
    </xf>
    <xf numFmtId="0" fontId="19" fillId="35" borderId="0" xfId="0" applyFont="1" applyFill="1"/>
    <xf numFmtId="0" fontId="0" fillId="35" borderId="0" xfId="0" applyFill="1"/>
    <xf numFmtId="0" fontId="27" fillId="0" borderId="0" xfId="0" applyFont="1"/>
    <xf numFmtId="0" fontId="19" fillId="36" borderId="0" xfId="0" applyFont="1" applyFill="1" applyBorder="1" applyAlignment="1"/>
    <xf numFmtId="0" fontId="0" fillId="36" borderId="0" xfId="0" applyFill="1"/>
    <xf numFmtId="0" fontId="24" fillId="36" borderId="0" xfId="0" applyFont="1" applyFill="1"/>
    <xf numFmtId="0" fontId="23" fillId="36" borderId="0" xfId="0" applyFont="1" applyFill="1"/>
    <xf numFmtId="0" fontId="26" fillId="36" borderId="0" xfId="0" applyFont="1" applyFill="1"/>
    <xf numFmtId="2" fontId="0" fillId="36" borderId="0" xfId="0" applyNumberFormat="1" applyFill="1"/>
    <xf numFmtId="2" fontId="25" fillId="36" borderId="0" xfId="0" applyNumberFormat="1" applyFont="1" applyFill="1"/>
    <xf numFmtId="0" fontId="25" fillId="36" borderId="0" xfId="0" applyFont="1" applyFill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37" borderId="0" xfId="0" applyFill="1" applyBorder="1" applyAlignment="1"/>
    <xf numFmtId="0" fontId="0" fillId="37" borderId="10" xfId="0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'Basic Histogram Using Excel'!$A$2:$A$8</c:f>
              <c:strCache>
                <c:ptCount val="7"/>
                <c:pt idx="0">
                  <c:v>95</c:v>
                </c:pt>
                <c:pt idx="1">
                  <c:v>96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100</c:v>
                </c:pt>
                <c:pt idx="6">
                  <c:v>More</c:v>
                </c:pt>
              </c:strCache>
            </c:strRef>
          </c:cat>
          <c:val>
            <c:numRef>
              <c:f>'Basic Histogram Using Excel'!$B$2:$B$8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0788272"/>
        <c:axId val="490788832"/>
      </c:barChart>
      <c:catAx>
        <c:axId val="49078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0788832"/>
        <c:crosses val="autoZero"/>
        <c:auto val="1"/>
        <c:lblAlgn val="ctr"/>
        <c:lblOffset val="100"/>
        <c:noMultiLvlLbl val="0"/>
      </c:catAx>
      <c:valAx>
        <c:axId val="490788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0788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Kelloggs</a:t>
            </a:r>
            <a:r>
              <a:rPr lang="en-US" sz="2400" baseline="0"/>
              <a:t> Corporation</a:t>
            </a:r>
            <a:endParaRPr lang="en-US" sz="2400"/>
          </a:p>
        </c:rich>
      </c:tx>
      <c:layout>
        <c:manualLayout>
          <c:xMode val="edge"/>
          <c:yMode val="edge"/>
          <c:x val="0.36348514403977444"/>
          <c:y val="3.5272737154620121E-2"/>
        </c:manualLayout>
      </c:layout>
      <c:overlay val="0"/>
      <c:spPr>
        <a:solidFill>
          <a:srgbClr val="FFC000"/>
        </a:solidFill>
        <a:scene3d>
          <a:camera prst="orthographicFront"/>
          <a:lightRig rig="threePt" dir="t"/>
        </a:scene3d>
        <a:sp3d>
          <a:bevelT/>
          <a:bevelB/>
        </a:sp3d>
      </c:spPr>
    </c:title>
    <c:autoTitleDeleted val="0"/>
    <c:plotArea>
      <c:layout>
        <c:manualLayout>
          <c:layoutTarget val="inner"/>
          <c:xMode val="edge"/>
          <c:yMode val="edge"/>
          <c:x val="4.9230586830851748E-2"/>
          <c:y val="0.14206948247086026"/>
          <c:w val="0.9259931726812094"/>
          <c:h val="0.53083578028396883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scene3d>
              <a:camera prst="orthographicFront"/>
              <a:lightRig rig="threePt" dir="t"/>
            </a:scene3d>
            <a:sp3d>
              <a:bevelT w="171450"/>
              <a:bevelB w="209550"/>
            </a:sp3d>
          </c:spPr>
          <c:invertIfNegative val="0"/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71450"/>
                <a:bevelB w="209550"/>
              </a:sp3d>
            </c:spPr>
          </c:dPt>
          <c:cat>
            <c:strRef>
              <c:f>'Histogram Dressed Up'!$A$2:$A$8</c:f>
              <c:strCache>
                <c:ptCount val="7"/>
                <c:pt idx="0">
                  <c:v>$94.00 &amp; Less</c:v>
                </c:pt>
                <c:pt idx="1">
                  <c:v>$94.01-$95.00</c:v>
                </c:pt>
                <c:pt idx="2">
                  <c:v>$95.01-$96.00</c:v>
                </c:pt>
                <c:pt idx="3">
                  <c:v>$96.01-$97.00</c:v>
                </c:pt>
                <c:pt idx="4">
                  <c:v>$97.01-$98.00</c:v>
                </c:pt>
                <c:pt idx="5">
                  <c:v>$98.01-$99.00</c:v>
                </c:pt>
                <c:pt idx="6">
                  <c:v>$99.01 &amp; More</c:v>
                </c:pt>
              </c:strCache>
            </c:strRef>
          </c:cat>
          <c:val>
            <c:numRef>
              <c:f>'Histogram Dressed Up'!$B$2:$B$8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9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0791072"/>
        <c:axId val="464219408"/>
      </c:barChart>
      <c:catAx>
        <c:axId val="49079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0"/>
                </a:pPr>
                <a:r>
                  <a:rPr lang="en-US" sz="4000"/>
                  <a:t>Weekly Closing Stock </a:t>
                </a:r>
                <a:r>
                  <a:rPr lang="en-US" sz="4000" baseline="0"/>
                  <a:t> Prices (4/01/2015-Present)</a:t>
                </a:r>
                <a:endParaRPr lang="en-US" sz="4000"/>
              </a:p>
            </c:rich>
          </c:tx>
          <c:layout>
            <c:manualLayout>
              <c:xMode val="edge"/>
              <c:yMode val="edge"/>
              <c:x val="0.20586278934759322"/>
              <c:y val="0.82506459772769991"/>
            </c:manualLayout>
          </c:layout>
          <c:overlay val="0"/>
          <c:spPr>
            <a:solidFill>
              <a:schemeClr val="accent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 w="107950" prst="angle"/>
              <a:bevelB w="107950" prst="angle"/>
            </a:sp3d>
          </c:spPr>
        </c:title>
        <c:numFmt formatCode="General" sourceLinked="1"/>
        <c:majorTickMark val="out"/>
        <c:minorTickMark val="none"/>
        <c:tickLblPos val="nextTo"/>
        <c:spPr>
          <a:solidFill>
            <a:srgbClr val="FFFF00"/>
          </a:solidFill>
        </c:spPr>
        <c:txPr>
          <a:bodyPr/>
          <a:lstStyle/>
          <a:p>
            <a:pPr>
              <a:defRPr sz="2000"/>
            </a:pPr>
            <a:endParaRPr lang="en-US"/>
          </a:p>
        </c:txPr>
        <c:crossAx val="464219408"/>
        <c:crosses val="autoZero"/>
        <c:auto val="1"/>
        <c:lblAlgn val="ctr"/>
        <c:lblOffset val="100"/>
        <c:noMultiLvlLbl val="0"/>
      </c:catAx>
      <c:valAx>
        <c:axId val="464219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Count</a:t>
                </a:r>
              </a:p>
            </c:rich>
          </c:tx>
          <c:layout>
            <c:manualLayout>
              <c:xMode val="edge"/>
              <c:yMode val="edge"/>
              <c:x val="1.6593054267008165E-2"/>
              <c:y val="0.46579773947583553"/>
            </c:manualLayout>
          </c:layout>
          <c:overlay val="0"/>
          <c:spPr>
            <a:solidFill>
              <a:schemeClr val="accent6">
                <a:lumMod val="60000"/>
                <a:lumOff val="40000"/>
              </a:schemeClr>
            </a:solidFill>
          </c:spPr>
        </c:title>
        <c:numFmt formatCode="General" sourceLinked="1"/>
        <c:majorTickMark val="out"/>
        <c:minorTickMark val="none"/>
        <c:tickLblPos val="nextTo"/>
        <c:crossAx val="490791072"/>
        <c:crosses val="autoZero"/>
        <c:crossBetween val="between"/>
        <c:majorUnit val="2"/>
      </c:valAx>
      <c:spPr>
        <a:blipFill>
          <a:blip xmlns:r="http://schemas.openxmlformats.org/officeDocument/2006/relationships" r:embed="rId2"/>
          <a:stretch>
            <a:fillRect/>
          </a:stretch>
        </a:blipFill>
        <a:scene3d>
          <a:camera prst="orthographicFront"/>
          <a:lightRig rig="threePt" dir="t"/>
        </a:scene3d>
        <a:sp3d>
          <a:bevelT w="152400" h="50800" prst="softRound"/>
          <a:bevelB prst="relaxedInset"/>
        </a:sp3d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433984</xdr:colOff>
      <xdr:row>0</xdr:row>
      <xdr:rowOff>101600</xdr:rowOff>
    </xdr:from>
    <xdr:ext cx="5397375" cy="718466"/>
    <xdr:sp macro="" textlink="">
      <xdr:nvSpPr>
        <xdr:cNvPr id="2" name="Rectangle 1"/>
        <xdr:cNvSpPr/>
      </xdr:nvSpPr>
      <xdr:spPr>
        <a:xfrm>
          <a:off x="2262784" y="101600"/>
          <a:ext cx="5397375" cy="718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2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Univariate</a:t>
          </a:r>
          <a:r>
            <a:rPr lang="en-US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Data Analysis</a:t>
          </a:r>
          <a:endParaRPr lang="en-US" sz="40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twoCellAnchor>
    <xdr:from>
      <xdr:col>9</xdr:col>
      <xdr:colOff>67733</xdr:colOff>
      <xdr:row>1</xdr:row>
      <xdr:rowOff>8469</xdr:rowOff>
    </xdr:from>
    <xdr:to>
      <xdr:col>12</xdr:col>
      <xdr:colOff>270934</xdr:colOff>
      <xdr:row>3</xdr:row>
      <xdr:rowOff>160868</xdr:rowOff>
    </xdr:to>
    <xdr:sp macro="" textlink="">
      <xdr:nvSpPr>
        <xdr:cNvPr id="3" name="Left Arrow Callout 2"/>
        <xdr:cNvSpPr/>
      </xdr:nvSpPr>
      <xdr:spPr>
        <a:xfrm>
          <a:off x="7721600" y="194736"/>
          <a:ext cx="1989667" cy="524932"/>
        </a:xfrm>
        <a:prstGeom prst="leftArrowCallout">
          <a:avLst/>
        </a:prstGeom>
        <a:ln w="38100">
          <a:solidFill>
            <a:schemeClr val="bg2">
              <a:lumMod val="2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2800" b="1">
              <a:solidFill>
                <a:srgbClr val="FF0000"/>
              </a:solidFill>
            </a:rPr>
            <a:t>#23456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</xdr:colOff>
      <xdr:row>0</xdr:row>
      <xdr:rowOff>175260</xdr:rowOff>
    </xdr:from>
    <xdr:to>
      <xdr:col>12</xdr:col>
      <xdr:colOff>472440</xdr:colOff>
      <xdr:row>18</xdr:row>
      <xdr:rowOff>129540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</xdr:colOff>
      <xdr:row>0</xdr:row>
      <xdr:rowOff>175260</xdr:rowOff>
    </xdr:from>
    <xdr:to>
      <xdr:col>43</xdr:col>
      <xdr:colOff>152400</xdr:colOff>
      <xdr:row>55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8"/>
  <sheetViews>
    <sheetView workbookViewId="0">
      <selection activeCell="L13" sqref="L13"/>
    </sheetView>
  </sheetViews>
  <sheetFormatPr defaultRowHeight="14.4" x14ac:dyDescent="0.3"/>
  <cols>
    <col min="1" max="1" width="13.66406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s="1">
        <v>42275</v>
      </c>
      <c r="B2">
        <v>97</v>
      </c>
      <c r="C2">
        <v>97.739998</v>
      </c>
      <c r="D2">
        <v>95.779999000000004</v>
      </c>
      <c r="E2">
        <v>95.959998999999996</v>
      </c>
      <c r="F2">
        <v>6442800</v>
      </c>
      <c r="G2">
        <v>95.959998999999996</v>
      </c>
    </row>
    <row r="3" spans="1:7" x14ac:dyDescent="0.3">
      <c r="A3" s="1">
        <v>42268</v>
      </c>
      <c r="B3">
        <v>97.480002999999996</v>
      </c>
      <c r="C3">
        <v>98.699996999999996</v>
      </c>
      <c r="D3">
        <v>96.300003000000004</v>
      </c>
      <c r="E3">
        <v>97.589995999999999</v>
      </c>
      <c r="F3">
        <v>4472600</v>
      </c>
      <c r="G3">
        <v>97.589995999999999</v>
      </c>
    </row>
    <row r="4" spans="1:7" x14ac:dyDescent="0.3">
      <c r="A4" s="1">
        <v>42261</v>
      </c>
      <c r="B4">
        <v>97.360000999999997</v>
      </c>
      <c r="C4">
        <v>98.970000999999996</v>
      </c>
      <c r="D4">
        <v>96.25</v>
      </c>
      <c r="E4">
        <v>97.050003000000004</v>
      </c>
      <c r="F4">
        <v>6238100</v>
      </c>
      <c r="G4">
        <v>97.050003000000004</v>
      </c>
    </row>
    <row r="5" spans="1:7" x14ac:dyDescent="0.3">
      <c r="A5" s="1">
        <v>42255</v>
      </c>
      <c r="B5">
        <v>96.309997999999993</v>
      </c>
      <c r="C5">
        <v>97.419998000000007</v>
      </c>
      <c r="D5">
        <v>94.75</v>
      </c>
      <c r="E5">
        <v>97.410004000000001</v>
      </c>
      <c r="F5">
        <v>5638300</v>
      </c>
      <c r="G5">
        <v>97.410004000000001</v>
      </c>
    </row>
    <row r="6" spans="1:7" x14ac:dyDescent="0.3">
      <c r="A6" s="1">
        <v>42247</v>
      </c>
      <c r="B6">
        <v>95.769997000000004</v>
      </c>
      <c r="C6">
        <v>97.43</v>
      </c>
      <c r="D6">
        <v>92.599997999999999</v>
      </c>
      <c r="E6">
        <v>94.849997999999999</v>
      </c>
      <c r="F6">
        <v>5770200</v>
      </c>
      <c r="G6">
        <v>94.849997999999999</v>
      </c>
    </row>
    <row r="7" spans="1:7" x14ac:dyDescent="0.3">
      <c r="A7" s="1">
        <v>42240</v>
      </c>
      <c r="B7">
        <v>91.580001999999993</v>
      </c>
      <c r="C7">
        <v>97.370002999999997</v>
      </c>
      <c r="D7">
        <v>87.5</v>
      </c>
      <c r="E7">
        <v>96.25</v>
      </c>
      <c r="F7">
        <v>11733200</v>
      </c>
      <c r="G7">
        <v>96.25</v>
      </c>
    </row>
    <row r="8" spans="1:7" x14ac:dyDescent="0.3">
      <c r="A8" s="1">
        <v>42233</v>
      </c>
      <c r="B8">
        <v>99</v>
      </c>
      <c r="C8">
        <v>101.879997</v>
      </c>
      <c r="D8">
        <v>97.129997000000003</v>
      </c>
      <c r="E8">
        <v>97.129997000000003</v>
      </c>
      <c r="F8">
        <v>6619600</v>
      </c>
      <c r="G8">
        <v>96.281745999999998</v>
      </c>
    </row>
    <row r="9" spans="1:7" x14ac:dyDescent="0.3">
      <c r="A9" s="1">
        <v>42226</v>
      </c>
      <c r="B9">
        <v>99.489998</v>
      </c>
      <c r="C9">
        <v>99.949996999999996</v>
      </c>
      <c r="D9">
        <v>97.230002999999996</v>
      </c>
      <c r="E9">
        <v>99.269997000000004</v>
      </c>
      <c r="F9">
        <v>3913700</v>
      </c>
      <c r="G9">
        <v>98.403053</v>
      </c>
    </row>
    <row r="10" spans="1:7" x14ac:dyDescent="0.3">
      <c r="A10" s="1">
        <v>42219</v>
      </c>
      <c r="B10">
        <v>100</v>
      </c>
      <c r="C10">
        <v>100.18</v>
      </c>
      <c r="D10">
        <v>98.449996999999996</v>
      </c>
      <c r="E10">
        <v>98.919998000000007</v>
      </c>
      <c r="F10">
        <v>4206700</v>
      </c>
      <c r="G10">
        <v>98.056113999999994</v>
      </c>
    </row>
    <row r="11" spans="1:7" x14ac:dyDescent="0.3">
      <c r="A11" s="1">
        <v>42212</v>
      </c>
      <c r="B11">
        <v>96</v>
      </c>
      <c r="C11">
        <v>101.099998</v>
      </c>
      <c r="D11">
        <v>95.699996999999996</v>
      </c>
      <c r="E11">
        <v>99.860000999999997</v>
      </c>
      <c r="F11">
        <v>5941500</v>
      </c>
      <c r="G11">
        <v>98.987907000000007</v>
      </c>
    </row>
    <row r="12" spans="1:7" x14ac:dyDescent="0.3">
      <c r="A12" s="1">
        <v>42205</v>
      </c>
      <c r="B12">
        <v>97.779999000000004</v>
      </c>
      <c r="C12">
        <v>99</v>
      </c>
      <c r="D12">
        <v>96.089995999999999</v>
      </c>
      <c r="E12">
        <v>96.099997999999999</v>
      </c>
      <c r="F12">
        <v>6096300</v>
      </c>
      <c r="G12">
        <v>95.260741999999993</v>
      </c>
    </row>
    <row r="13" spans="1:7" x14ac:dyDescent="0.3">
      <c r="A13" s="1">
        <v>42198</v>
      </c>
      <c r="B13">
        <v>98</v>
      </c>
      <c r="C13">
        <v>99.629997000000003</v>
      </c>
      <c r="D13">
        <v>97</v>
      </c>
      <c r="E13">
        <v>97.5</v>
      </c>
      <c r="F13">
        <v>6404600</v>
      </c>
      <c r="G13">
        <v>96.648514000000006</v>
      </c>
    </row>
    <row r="14" spans="1:7" x14ac:dyDescent="0.3">
      <c r="A14" s="1">
        <v>42191</v>
      </c>
      <c r="B14">
        <v>95.889999000000003</v>
      </c>
      <c r="C14">
        <v>97.779999000000004</v>
      </c>
      <c r="D14">
        <v>95.239998</v>
      </c>
      <c r="E14">
        <v>97.650002000000001</v>
      </c>
      <c r="F14">
        <v>4844500</v>
      </c>
      <c r="G14">
        <v>96.797211000000004</v>
      </c>
    </row>
    <row r="15" spans="1:7" x14ac:dyDescent="0.3">
      <c r="A15" s="1">
        <v>42184</v>
      </c>
      <c r="B15">
        <v>96.620002999999997</v>
      </c>
      <c r="C15">
        <v>97.230002999999996</v>
      </c>
      <c r="D15">
        <v>94.540001000000004</v>
      </c>
      <c r="E15">
        <v>96.169998000000007</v>
      </c>
      <c r="F15">
        <v>5691400</v>
      </c>
      <c r="G15">
        <v>95.330132000000006</v>
      </c>
    </row>
    <row r="16" spans="1:7" x14ac:dyDescent="0.3">
      <c r="A16" s="1">
        <v>42177</v>
      </c>
      <c r="B16">
        <v>96.309997999999993</v>
      </c>
      <c r="C16">
        <v>97.959998999999996</v>
      </c>
      <c r="D16">
        <v>95.779999000000004</v>
      </c>
      <c r="E16">
        <v>97.290001000000004</v>
      </c>
      <c r="F16">
        <v>4544700</v>
      </c>
      <c r="G16">
        <v>96.440353000000002</v>
      </c>
    </row>
    <row r="17" spans="1:7" x14ac:dyDescent="0.3">
      <c r="A17" s="1">
        <v>42170</v>
      </c>
      <c r="B17">
        <v>94.739998</v>
      </c>
      <c r="C17">
        <v>97.139999000000003</v>
      </c>
      <c r="D17">
        <v>94.019997000000004</v>
      </c>
      <c r="E17">
        <v>96.080001999999993</v>
      </c>
      <c r="F17">
        <v>5255500</v>
      </c>
      <c r="G17">
        <v>95.240921</v>
      </c>
    </row>
    <row r="18" spans="1:7" x14ac:dyDescent="0.3">
      <c r="A18" s="1">
        <v>42163</v>
      </c>
      <c r="B18">
        <v>96</v>
      </c>
      <c r="C18">
        <v>96.330001999999993</v>
      </c>
      <c r="D18">
        <v>94.489998</v>
      </c>
      <c r="E18">
        <v>95.059997999999993</v>
      </c>
      <c r="F18">
        <v>5020000</v>
      </c>
      <c r="G18">
        <v>94.229820000000004</v>
      </c>
    </row>
    <row r="19" spans="1:7" x14ac:dyDescent="0.3">
      <c r="A19" s="1">
        <v>42156</v>
      </c>
      <c r="B19">
        <v>95.839995999999999</v>
      </c>
      <c r="C19">
        <v>97.07</v>
      </c>
      <c r="D19">
        <v>95.470000999999996</v>
      </c>
      <c r="E19">
        <v>95.540001000000004</v>
      </c>
      <c r="F19">
        <v>4435400</v>
      </c>
      <c r="G19">
        <v>94.705635000000001</v>
      </c>
    </row>
    <row r="20" spans="1:7" x14ac:dyDescent="0.3">
      <c r="A20" s="1">
        <v>42150</v>
      </c>
      <c r="B20">
        <v>98.849997999999999</v>
      </c>
      <c r="C20">
        <v>99.220000999999996</v>
      </c>
      <c r="D20">
        <v>95.839995999999999</v>
      </c>
      <c r="E20">
        <v>95.93</v>
      </c>
      <c r="F20">
        <v>7973900</v>
      </c>
      <c r="G20">
        <v>95.092231999999996</v>
      </c>
    </row>
    <row r="21" spans="1:7" x14ac:dyDescent="0.3">
      <c r="A21" s="1">
        <v>42142</v>
      </c>
      <c r="B21">
        <v>97.970000999999996</v>
      </c>
      <c r="C21">
        <v>101.08000199999999</v>
      </c>
      <c r="D21">
        <v>97.620002999999997</v>
      </c>
      <c r="E21">
        <v>98.989998</v>
      </c>
      <c r="F21">
        <v>6076800</v>
      </c>
      <c r="G21">
        <v>97.280106000000004</v>
      </c>
    </row>
    <row r="22" spans="1:7" x14ac:dyDescent="0.3">
      <c r="A22" s="1">
        <v>42135</v>
      </c>
      <c r="B22">
        <v>98.07</v>
      </c>
      <c r="C22">
        <v>99.040001000000004</v>
      </c>
      <c r="D22">
        <v>96.919998000000007</v>
      </c>
      <c r="E22">
        <v>98.040001000000004</v>
      </c>
      <c r="F22">
        <v>5569900</v>
      </c>
      <c r="G22">
        <v>96.346519000000001</v>
      </c>
    </row>
    <row r="23" spans="1:7" x14ac:dyDescent="0.3">
      <c r="A23" s="1">
        <v>42128</v>
      </c>
      <c r="B23">
        <v>96.57</v>
      </c>
      <c r="C23">
        <v>99.150002000000001</v>
      </c>
      <c r="D23">
        <v>95.57</v>
      </c>
      <c r="E23">
        <v>98.230002999999996</v>
      </c>
      <c r="F23">
        <v>7047900</v>
      </c>
      <c r="G23">
        <v>96.533241000000004</v>
      </c>
    </row>
    <row r="24" spans="1:7" x14ac:dyDescent="0.3">
      <c r="A24" s="1">
        <v>42121</v>
      </c>
      <c r="B24">
        <v>98.739998</v>
      </c>
      <c r="C24">
        <v>98.940002000000007</v>
      </c>
      <c r="D24">
        <v>95.779999000000004</v>
      </c>
      <c r="E24">
        <v>97.800003000000004</v>
      </c>
      <c r="F24">
        <v>6383500</v>
      </c>
      <c r="G24">
        <v>96.110664</v>
      </c>
    </row>
    <row r="25" spans="1:7" x14ac:dyDescent="0.3">
      <c r="A25" s="1">
        <v>42114</v>
      </c>
      <c r="B25">
        <v>95</v>
      </c>
      <c r="C25">
        <v>99.349997999999999</v>
      </c>
      <c r="D25">
        <v>94.540001000000004</v>
      </c>
      <c r="E25">
        <v>98.739998</v>
      </c>
      <c r="F25">
        <v>8739200</v>
      </c>
      <c r="G25">
        <v>97.034424000000001</v>
      </c>
    </row>
    <row r="26" spans="1:7" x14ac:dyDescent="0.3">
      <c r="A26" s="1">
        <v>42107</v>
      </c>
      <c r="B26">
        <v>97.410004000000001</v>
      </c>
      <c r="C26">
        <v>97.75</v>
      </c>
      <c r="D26">
        <v>94.459998999999996</v>
      </c>
      <c r="E26">
        <v>94.879997000000003</v>
      </c>
      <c r="F26">
        <v>5753700</v>
      </c>
      <c r="G26">
        <v>93.241095999999999</v>
      </c>
    </row>
    <row r="27" spans="1:7" x14ac:dyDescent="0.3">
      <c r="A27" s="1">
        <v>42100</v>
      </c>
      <c r="B27">
        <v>95.75</v>
      </c>
      <c r="C27">
        <v>97.949996999999996</v>
      </c>
      <c r="D27">
        <v>95.449996999999996</v>
      </c>
      <c r="E27">
        <v>97.800003000000004</v>
      </c>
      <c r="F27">
        <v>4823600</v>
      </c>
      <c r="G27">
        <v>96.110664</v>
      </c>
    </row>
    <row r="28" spans="1:7" x14ac:dyDescent="0.3">
      <c r="A28" s="1">
        <v>42095</v>
      </c>
      <c r="B28">
        <v>96.809997999999993</v>
      </c>
      <c r="C28">
        <v>97.019997000000004</v>
      </c>
      <c r="D28">
        <v>94.709998999999996</v>
      </c>
      <c r="E28">
        <v>95.830001999999993</v>
      </c>
      <c r="F28">
        <v>7049500</v>
      </c>
      <c r="G28">
        <v>94.174698000000006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N39"/>
  <sheetViews>
    <sheetView tabSelected="1" zoomScale="90" zoomScaleNormal="90" workbookViewId="0">
      <selection activeCell="C3" sqref="C3:C29"/>
    </sheetView>
  </sheetViews>
  <sheetFormatPr defaultRowHeight="14.4" x14ac:dyDescent="0.3"/>
  <cols>
    <col min="6" max="6" width="23.33203125" customWidth="1"/>
    <col min="7" max="7" width="9.5546875" bestFit="1" customWidth="1"/>
    <col min="8" max="8" width="11.33203125" customWidth="1"/>
    <col min="9" max="9" width="23" customWidth="1"/>
    <col min="11" max="11" width="7.6640625" customWidth="1"/>
    <col min="12" max="12" width="9.5546875" bestFit="1" customWidth="1"/>
  </cols>
  <sheetData>
    <row r="2" spans="3:12" x14ac:dyDescent="0.3">
      <c r="C2" t="s">
        <v>4</v>
      </c>
    </row>
    <row r="3" spans="3:12" x14ac:dyDescent="0.3">
      <c r="C3">
        <v>94.849997999999999</v>
      </c>
    </row>
    <row r="4" spans="3:12" x14ac:dyDescent="0.3">
      <c r="C4">
        <v>94.879997000000003</v>
      </c>
    </row>
    <row r="5" spans="3:12" x14ac:dyDescent="0.3">
      <c r="C5">
        <v>95.059997999999993</v>
      </c>
    </row>
    <row r="6" spans="3:12" ht="18" x14ac:dyDescent="0.35">
      <c r="C6">
        <v>95.540001000000004</v>
      </c>
      <c r="I6" s="23" t="s">
        <v>22</v>
      </c>
      <c r="J6" s="24"/>
      <c r="K6" s="24"/>
      <c r="L6" s="24"/>
    </row>
    <row r="7" spans="3:12" x14ac:dyDescent="0.3">
      <c r="C7">
        <v>95.830001999999993</v>
      </c>
      <c r="I7" s="24">
        <v>27</v>
      </c>
      <c r="J7" s="24"/>
      <c r="K7" s="24"/>
      <c r="L7" s="24"/>
    </row>
    <row r="8" spans="3:12" x14ac:dyDescent="0.3">
      <c r="C8">
        <v>95.93</v>
      </c>
    </row>
    <row r="9" spans="3:12" ht="18" x14ac:dyDescent="0.35">
      <c r="C9">
        <v>95.959998999999996</v>
      </c>
      <c r="I9" s="10" t="s">
        <v>20</v>
      </c>
      <c r="J9" s="11"/>
      <c r="K9" s="11"/>
      <c r="L9" s="11"/>
    </row>
    <row r="10" spans="3:12" x14ac:dyDescent="0.3">
      <c r="C10">
        <v>96.080001999999993</v>
      </c>
      <c r="I10" s="8" t="s">
        <v>8</v>
      </c>
      <c r="J10" s="12">
        <v>97.10814807407408</v>
      </c>
      <c r="K10" s="11" t="s">
        <v>21</v>
      </c>
      <c r="L10" s="13">
        <f>G27/I7</f>
        <v>97.10814807407408</v>
      </c>
    </row>
    <row r="11" spans="3:12" x14ac:dyDescent="0.3">
      <c r="C11">
        <v>96.099997999999999</v>
      </c>
      <c r="I11" s="8" t="s">
        <v>10</v>
      </c>
      <c r="J11" s="14">
        <v>97.290001000000004</v>
      </c>
      <c r="K11" s="11"/>
      <c r="L11" s="11"/>
    </row>
    <row r="12" spans="3:12" x14ac:dyDescent="0.3">
      <c r="C12">
        <v>96.169998000000007</v>
      </c>
    </row>
    <row r="13" spans="3:12" ht="15" thickBot="1" x14ac:dyDescent="0.35">
      <c r="C13">
        <v>96.25</v>
      </c>
    </row>
    <row r="14" spans="3:12" ht="18" x14ac:dyDescent="0.35">
      <c r="C14">
        <v>97.050003000000004</v>
      </c>
      <c r="F14" s="4" t="s">
        <v>7</v>
      </c>
      <c r="G14" s="4"/>
      <c r="I14" s="15" t="s">
        <v>24</v>
      </c>
      <c r="J14" s="16"/>
      <c r="K14" s="16"/>
      <c r="L14" s="16"/>
    </row>
    <row r="15" spans="3:12" x14ac:dyDescent="0.3">
      <c r="C15">
        <v>97.129997000000003</v>
      </c>
      <c r="F15" s="2"/>
      <c r="G15" s="2"/>
      <c r="I15" s="17" t="s">
        <v>25</v>
      </c>
      <c r="J15" s="18">
        <v>1.9374163253899965</v>
      </c>
      <c r="K15" s="16"/>
      <c r="L15" s="16"/>
    </row>
    <row r="16" spans="3:12" x14ac:dyDescent="0.3">
      <c r="C16" s="7">
        <v>97.290001000000004</v>
      </c>
      <c r="D16" t="s">
        <v>23</v>
      </c>
      <c r="F16" s="8" t="s">
        <v>8</v>
      </c>
      <c r="G16" s="9">
        <v>97.10814807407408</v>
      </c>
      <c r="I16" s="17" t="s">
        <v>11</v>
      </c>
      <c r="J16" s="19">
        <v>1.3919110335757801</v>
      </c>
      <c r="K16" s="20">
        <f>J15^0.5</f>
        <v>1.3919110335757801</v>
      </c>
      <c r="L16" s="16"/>
    </row>
    <row r="17" spans="3:14" x14ac:dyDescent="0.3">
      <c r="C17">
        <v>97.410004000000001</v>
      </c>
      <c r="F17" s="2" t="s">
        <v>9</v>
      </c>
      <c r="G17" s="5">
        <v>0.26787340330766229</v>
      </c>
      <c r="I17" s="17" t="s">
        <v>15</v>
      </c>
      <c r="J17" s="18">
        <v>5.0100029999999975</v>
      </c>
    </row>
    <row r="18" spans="3:14" x14ac:dyDescent="0.3">
      <c r="C18">
        <v>97.5</v>
      </c>
      <c r="F18" s="8" t="s">
        <v>10</v>
      </c>
      <c r="G18" s="9">
        <v>97.290001000000004</v>
      </c>
      <c r="I18" s="17" t="s">
        <v>43</v>
      </c>
      <c r="J18" s="16">
        <f>F30-F29</f>
        <v>2.0800020000000075</v>
      </c>
    </row>
    <row r="19" spans="3:14" x14ac:dyDescent="0.3">
      <c r="C19">
        <v>97.589995999999999</v>
      </c>
      <c r="F19" s="2"/>
      <c r="G19" s="5"/>
    </row>
    <row r="20" spans="3:14" x14ac:dyDescent="0.3">
      <c r="C20">
        <v>97.650002000000001</v>
      </c>
      <c r="F20" s="17" t="s">
        <v>11</v>
      </c>
      <c r="G20" s="18">
        <v>1.3919110335757801</v>
      </c>
    </row>
    <row r="21" spans="3:14" ht="18" x14ac:dyDescent="0.35">
      <c r="C21">
        <v>97.800003000000004</v>
      </c>
      <c r="F21" s="17" t="s">
        <v>12</v>
      </c>
      <c r="G21" s="18">
        <v>1.9374163253899965</v>
      </c>
      <c r="I21" s="26" t="s">
        <v>42</v>
      </c>
      <c r="J21" s="27"/>
      <c r="K21" s="27"/>
      <c r="L21" s="27"/>
      <c r="M21" s="27"/>
      <c r="N21" s="27"/>
    </row>
    <row r="22" spans="3:14" ht="15.6" x14ac:dyDescent="0.3">
      <c r="C22">
        <v>97.800003000000004</v>
      </c>
      <c r="F22" s="2" t="s">
        <v>13</v>
      </c>
      <c r="G22" s="5">
        <v>-0.84094918476241842</v>
      </c>
      <c r="I22" s="28" t="s">
        <v>44</v>
      </c>
      <c r="J22" s="27"/>
      <c r="K22" s="27"/>
      <c r="L22" s="27"/>
      <c r="M22" s="27"/>
      <c r="N22" s="27"/>
    </row>
    <row r="23" spans="3:14" x14ac:dyDescent="0.3">
      <c r="C23">
        <v>98.040001000000004</v>
      </c>
      <c r="F23" s="2" t="s">
        <v>14</v>
      </c>
      <c r="G23" s="5">
        <v>0.11271051468963761</v>
      </c>
      <c r="I23" s="27" t="s">
        <v>45</v>
      </c>
      <c r="J23" s="27">
        <f>J18*1.5</f>
        <v>3.1200030000000112</v>
      </c>
      <c r="K23" s="27" t="s">
        <v>46</v>
      </c>
      <c r="L23" s="27"/>
      <c r="M23" s="27"/>
      <c r="N23" s="27"/>
    </row>
    <row r="24" spans="3:14" x14ac:dyDescent="0.3">
      <c r="C24">
        <v>98.230002999999996</v>
      </c>
      <c r="F24" s="17" t="s">
        <v>15</v>
      </c>
      <c r="G24" s="18">
        <v>5.0100029999999975</v>
      </c>
      <c r="I24" s="27" t="s">
        <v>47</v>
      </c>
      <c r="J24" s="29">
        <f>F30+J23</f>
        <v>101.16000400000001</v>
      </c>
      <c r="K24" s="29" t="s">
        <v>48</v>
      </c>
      <c r="L24" s="27"/>
      <c r="M24" s="27"/>
      <c r="N24" s="27"/>
    </row>
    <row r="25" spans="3:14" x14ac:dyDescent="0.3">
      <c r="C25">
        <v>98.739998</v>
      </c>
      <c r="F25" s="2" t="s">
        <v>16</v>
      </c>
      <c r="G25" s="5">
        <v>94.849997999999999</v>
      </c>
      <c r="I25" s="27" t="s">
        <v>49</v>
      </c>
      <c r="J25" s="29">
        <f>F29-J23</f>
        <v>92.839995999999985</v>
      </c>
      <c r="K25" s="29" t="s">
        <v>50</v>
      </c>
      <c r="L25" s="27"/>
      <c r="M25" s="27"/>
      <c r="N25" s="27"/>
    </row>
    <row r="26" spans="3:14" x14ac:dyDescent="0.3">
      <c r="C26">
        <v>98.919998000000007</v>
      </c>
      <c r="F26" s="2" t="s">
        <v>17</v>
      </c>
      <c r="G26" s="5">
        <v>99.860000999999997</v>
      </c>
      <c r="I26" s="27"/>
      <c r="J26" s="29" t="s">
        <v>51</v>
      </c>
      <c r="K26" s="27"/>
      <c r="L26" s="27"/>
      <c r="M26" s="27"/>
      <c r="N26" s="27"/>
    </row>
    <row r="27" spans="3:14" x14ac:dyDescent="0.3">
      <c r="C27">
        <v>98.989998</v>
      </c>
      <c r="F27" s="2" t="s">
        <v>18</v>
      </c>
      <c r="G27" s="5">
        <v>2621.9199980000003</v>
      </c>
      <c r="I27" s="27"/>
      <c r="J27" s="27"/>
      <c r="K27" s="27"/>
      <c r="L27" s="27"/>
      <c r="M27" s="27"/>
      <c r="N27" s="27"/>
    </row>
    <row r="28" spans="3:14" ht="16.2" thickBot="1" x14ac:dyDescent="0.35">
      <c r="C28">
        <v>99.269997000000004</v>
      </c>
      <c r="F28" s="3" t="s">
        <v>19</v>
      </c>
      <c r="G28" s="6">
        <v>27</v>
      </c>
      <c r="I28" s="30" t="s">
        <v>52</v>
      </c>
      <c r="J28" s="27"/>
      <c r="K28" s="27"/>
      <c r="L28" s="27"/>
      <c r="M28" s="27"/>
      <c r="N28" s="27"/>
    </row>
    <row r="29" spans="3:14" x14ac:dyDescent="0.3">
      <c r="C29">
        <v>99.860000999999997</v>
      </c>
      <c r="E29" s="2" t="s">
        <v>26</v>
      </c>
      <c r="F29">
        <f>_xlfn.QUARTILE.EXC(C3:C29,1)</f>
        <v>95.959998999999996</v>
      </c>
      <c r="G29" t="s">
        <v>28</v>
      </c>
      <c r="I29" s="27" t="s">
        <v>53</v>
      </c>
      <c r="J29" s="31">
        <f>G20*2</f>
        <v>2.7838220671515601</v>
      </c>
      <c r="K29" s="27" t="s">
        <v>46</v>
      </c>
      <c r="L29" s="27"/>
      <c r="M29" s="27"/>
      <c r="N29" s="27"/>
    </row>
    <row r="30" spans="3:14" x14ac:dyDescent="0.3">
      <c r="E30" s="2" t="s">
        <v>27</v>
      </c>
      <c r="F30">
        <f>_xlfn.QUARTILE.EXC(C3:C29,3)</f>
        <v>98.040001000000004</v>
      </c>
      <c r="G30" t="s">
        <v>29</v>
      </c>
      <c r="I30" s="27" t="s">
        <v>54</v>
      </c>
      <c r="J30" s="32">
        <f>F30+J29</f>
        <v>100.82382306715157</v>
      </c>
      <c r="K30" s="33" t="s">
        <v>48</v>
      </c>
      <c r="L30" s="33"/>
      <c r="M30" s="27"/>
      <c r="N30" s="27"/>
    </row>
    <row r="31" spans="3:14" x14ac:dyDescent="0.3">
      <c r="I31" s="27" t="s">
        <v>49</v>
      </c>
      <c r="J31" s="32">
        <f>F29-J29</f>
        <v>93.176176932848435</v>
      </c>
      <c r="K31" s="33" t="s">
        <v>50</v>
      </c>
      <c r="L31" s="33"/>
      <c r="M31" s="27"/>
      <c r="N31" s="27"/>
    </row>
    <row r="32" spans="3:14" x14ac:dyDescent="0.3">
      <c r="I32" s="27"/>
      <c r="J32" s="33" t="s">
        <v>55</v>
      </c>
      <c r="K32" s="27"/>
      <c r="L32" s="27"/>
      <c r="M32" s="27"/>
      <c r="N32" s="27"/>
    </row>
    <row r="34" spans="3:6" ht="46.2" x14ac:dyDescent="0.85">
      <c r="C34" s="25" t="s">
        <v>56</v>
      </c>
    </row>
    <row r="35" spans="3:6" x14ac:dyDescent="0.3">
      <c r="F35" t="s">
        <v>59</v>
      </c>
    </row>
    <row r="36" spans="3:6" x14ac:dyDescent="0.3">
      <c r="F36" t="s">
        <v>57</v>
      </c>
    </row>
    <row r="38" spans="3:6" x14ac:dyDescent="0.3">
      <c r="F38" t="s">
        <v>60</v>
      </c>
    </row>
    <row r="39" spans="3:6" x14ac:dyDescent="0.3">
      <c r="F39" t="s">
        <v>58</v>
      </c>
    </row>
  </sheetData>
  <sortState ref="C3:C29">
    <sortCondition ref="C3"/>
  </sortState>
  <pageMargins left="0.25" right="0.25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E29"/>
  <sheetViews>
    <sheetView workbookViewId="0">
      <selection activeCell="G19" sqref="G19"/>
    </sheetView>
  </sheetViews>
  <sheetFormatPr defaultRowHeight="14.4" x14ac:dyDescent="0.3"/>
  <sheetData>
    <row r="2" spans="2:5" x14ac:dyDescent="0.3">
      <c r="B2" t="s">
        <v>4</v>
      </c>
      <c r="D2" t="s">
        <v>31</v>
      </c>
      <c r="E2" t="s">
        <v>30</v>
      </c>
    </row>
    <row r="3" spans="2:5" x14ac:dyDescent="0.3">
      <c r="B3">
        <v>94.849997999999999</v>
      </c>
      <c r="D3">
        <v>94</v>
      </c>
    </row>
    <row r="4" spans="2:5" x14ac:dyDescent="0.3">
      <c r="B4">
        <v>94.879997000000003</v>
      </c>
      <c r="D4">
        <v>95</v>
      </c>
    </row>
    <row r="5" spans="2:5" x14ac:dyDescent="0.3">
      <c r="B5">
        <v>95.059997999999993</v>
      </c>
      <c r="D5">
        <v>96</v>
      </c>
    </row>
    <row r="6" spans="2:5" x14ac:dyDescent="0.3">
      <c r="B6">
        <v>95.540001000000004</v>
      </c>
      <c r="D6">
        <v>97</v>
      </c>
    </row>
    <row r="7" spans="2:5" x14ac:dyDescent="0.3">
      <c r="B7">
        <v>95.830001999999993</v>
      </c>
      <c r="D7">
        <v>98</v>
      </c>
    </row>
    <row r="8" spans="2:5" x14ac:dyDescent="0.3">
      <c r="B8">
        <v>95.93</v>
      </c>
      <c r="D8">
        <v>99</v>
      </c>
    </row>
    <row r="9" spans="2:5" x14ac:dyDescent="0.3">
      <c r="B9">
        <v>95.959998999999996</v>
      </c>
    </row>
    <row r="10" spans="2:5" x14ac:dyDescent="0.3">
      <c r="B10">
        <v>96.080001999999993</v>
      </c>
    </row>
    <row r="11" spans="2:5" x14ac:dyDescent="0.3">
      <c r="B11">
        <v>96.099997999999999</v>
      </c>
    </row>
    <row r="12" spans="2:5" x14ac:dyDescent="0.3">
      <c r="B12">
        <v>96.169998000000007</v>
      </c>
    </row>
    <row r="13" spans="2:5" x14ac:dyDescent="0.3">
      <c r="B13">
        <v>96.25</v>
      </c>
    </row>
    <row r="14" spans="2:5" x14ac:dyDescent="0.3">
      <c r="B14">
        <v>97.050003000000004</v>
      </c>
    </row>
    <row r="15" spans="2:5" x14ac:dyDescent="0.3">
      <c r="B15">
        <v>97.129997000000003</v>
      </c>
    </row>
    <row r="16" spans="2:5" x14ac:dyDescent="0.3">
      <c r="B16" s="7">
        <v>97.290001000000004</v>
      </c>
    </row>
    <row r="17" spans="2:2" x14ac:dyDescent="0.3">
      <c r="B17">
        <v>97.410004000000001</v>
      </c>
    </row>
    <row r="18" spans="2:2" x14ac:dyDescent="0.3">
      <c r="B18">
        <v>97.5</v>
      </c>
    </row>
    <row r="19" spans="2:2" x14ac:dyDescent="0.3">
      <c r="B19">
        <v>97.589995999999999</v>
      </c>
    </row>
    <row r="20" spans="2:2" x14ac:dyDescent="0.3">
      <c r="B20">
        <v>97.650002000000001</v>
      </c>
    </row>
    <row r="21" spans="2:2" x14ac:dyDescent="0.3">
      <c r="B21">
        <v>97.800003000000004</v>
      </c>
    </row>
    <row r="22" spans="2:2" x14ac:dyDescent="0.3">
      <c r="B22">
        <v>97.800003000000004</v>
      </c>
    </row>
    <row r="23" spans="2:2" x14ac:dyDescent="0.3">
      <c r="B23">
        <v>98.040001000000004</v>
      </c>
    </row>
    <row r="24" spans="2:2" x14ac:dyDescent="0.3">
      <c r="B24">
        <v>98.230002999999996</v>
      </c>
    </row>
    <row r="25" spans="2:2" x14ac:dyDescent="0.3">
      <c r="B25">
        <v>98.739998</v>
      </c>
    </row>
    <row r="26" spans="2:2" x14ac:dyDescent="0.3">
      <c r="B26">
        <v>98.919998000000007</v>
      </c>
    </row>
    <row r="27" spans="2:2" x14ac:dyDescent="0.3">
      <c r="B27">
        <v>98.989998</v>
      </c>
    </row>
    <row r="28" spans="2:2" x14ac:dyDescent="0.3">
      <c r="B28">
        <v>99.269997000000004</v>
      </c>
    </row>
    <row r="29" spans="2:2" x14ac:dyDescent="0.3">
      <c r="B29">
        <v>99.860000999999997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8"/>
  <sheetViews>
    <sheetView workbookViewId="0">
      <selection activeCell="H27" sqref="H27"/>
    </sheetView>
  </sheetViews>
  <sheetFormatPr defaultRowHeight="14.4" x14ac:dyDescent="0.3"/>
  <sheetData>
    <row r="1" spans="1:2" x14ac:dyDescent="0.3">
      <c r="A1" s="22" t="s">
        <v>32</v>
      </c>
      <c r="B1" s="22" t="s">
        <v>33</v>
      </c>
    </row>
    <row r="2" spans="1:2" x14ac:dyDescent="0.3">
      <c r="A2" s="21">
        <v>95</v>
      </c>
      <c r="B2" s="2">
        <v>2</v>
      </c>
    </row>
    <row r="3" spans="1:2" x14ac:dyDescent="0.3">
      <c r="A3" s="21">
        <v>96</v>
      </c>
      <c r="B3" s="2">
        <v>5</v>
      </c>
    </row>
    <row r="4" spans="1:2" x14ac:dyDescent="0.3">
      <c r="A4" s="21">
        <v>97</v>
      </c>
      <c r="B4" s="2">
        <v>4</v>
      </c>
    </row>
    <row r="5" spans="1:2" x14ac:dyDescent="0.3">
      <c r="A5" s="21">
        <v>98</v>
      </c>
      <c r="B5" s="2">
        <v>9</v>
      </c>
    </row>
    <row r="6" spans="1:2" x14ac:dyDescent="0.3">
      <c r="A6" s="21">
        <v>99</v>
      </c>
      <c r="B6" s="2">
        <v>5</v>
      </c>
    </row>
    <row r="7" spans="1:2" x14ac:dyDescent="0.3">
      <c r="A7" s="21">
        <v>100</v>
      </c>
      <c r="B7" s="2">
        <v>2</v>
      </c>
    </row>
    <row r="8" spans="1:2" ht="15" thickBot="1" x14ac:dyDescent="0.35">
      <c r="A8" s="3" t="s">
        <v>41</v>
      </c>
      <c r="B8" s="3">
        <v>0</v>
      </c>
    </row>
  </sheetData>
  <sortState ref="A2:A7">
    <sortCondition ref="A2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40" zoomScaleNormal="40" workbookViewId="0">
      <selection activeCell="O50" sqref="O50"/>
    </sheetView>
  </sheetViews>
  <sheetFormatPr defaultRowHeight="14.4" x14ac:dyDescent="0.3"/>
  <cols>
    <col min="1" max="1" width="15.6640625" customWidth="1"/>
  </cols>
  <sheetData>
    <row r="1" spans="1:2" x14ac:dyDescent="0.3">
      <c r="A1" s="22" t="s">
        <v>32</v>
      </c>
      <c r="B1" s="22" t="s">
        <v>33</v>
      </c>
    </row>
    <row r="2" spans="1:2" x14ac:dyDescent="0.3">
      <c r="A2" s="21" t="s">
        <v>34</v>
      </c>
      <c r="B2" s="2">
        <v>0</v>
      </c>
    </row>
    <row r="3" spans="1:2" x14ac:dyDescent="0.3">
      <c r="A3" s="21" t="s">
        <v>35</v>
      </c>
      <c r="B3" s="2">
        <v>2</v>
      </c>
    </row>
    <row r="4" spans="1:2" x14ac:dyDescent="0.3">
      <c r="A4" s="21" t="s">
        <v>36</v>
      </c>
      <c r="B4" s="2">
        <v>5</v>
      </c>
    </row>
    <row r="5" spans="1:2" x14ac:dyDescent="0.3">
      <c r="A5" s="21" t="s">
        <v>37</v>
      </c>
      <c r="B5" s="2">
        <v>4</v>
      </c>
    </row>
    <row r="6" spans="1:2" x14ac:dyDescent="0.3">
      <c r="A6" s="21" t="s">
        <v>38</v>
      </c>
      <c r="B6" s="2">
        <v>9</v>
      </c>
    </row>
    <row r="7" spans="1:2" x14ac:dyDescent="0.3">
      <c r="A7" s="21" t="s">
        <v>39</v>
      </c>
      <c r="B7" s="2">
        <v>5</v>
      </c>
    </row>
    <row r="8" spans="1:2" ht="15" thickBot="1" x14ac:dyDescent="0.35">
      <c r="A8" s="3" t="s">
        <v>40</v>
      </c>
      <c r="B8" s="3">
        <v>2</v>
      </c>
    </row>
  </sheetData>
  <sortState ref="A2:A7">
    <sortCondition ref="A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L43"/>
  <sheetViews>
    <sheetView zoomScale="120" zoomScaleNormal="120" workbookViewId="0">
      <selection activeCell="F19" sqref="F19"/>
    </sheetView>
  </sheetViews>
  <sheetFormatPr defaultRowHeight="14.4" x14ac:dyDescent="0.3"/>
  <cols>
    <col min="3" max="3" width="10.5546875" customWidth="1"/>
  </cols>
  <sheetData>
    <row r="2" spans="2:11" x14ac:dyDescent="0.3">
      <c r="B2" s="34" t="s">
        <v>61</v>
      </c>
      <c r="C2" s="34" t="s">
        <v>62</v>
      </c>
      <c r="D2" s="34" t="s">
        <v>63</v>
      </c>
      <c r="E2" s="34" t="s">
        <v>64</v>
      </c>
    </row>
    <row r="3" spans="2:11" x14ac:dyDescent="0.3">
      <c r="B3" s="34">
        <v>67.550003000000004</v>
      </c>
      <c r="C3" s="34">
        <v>101.900002</v>
      </c>
      <c r="D3" s="34">
        <v>111.30999799999999</v>
      </c>
      <c r="E3" s="34">
        <v>148.779999</v>
      </c>
    </row>
    <row r="4" spans="2:11" x14ac:dyDescent="0.3">
      <c r="B4" s="34">
        <v>67.410004000000001</v>
      </c>
      <c r="C4" s="34">
        <v>99.790001000000004</v>
      </c>
      <c r="D4" s="34">
        <v>110.379997</v>
      </c>
      <c r="E4" s="34">
        <v>144.58000200000001</v>
      </c>
    </row>
    <row r="5" spans="2:11" x14ac:dyDescent="0.3">
      <c r="B5" s="34">
        <v>68.220000999999996</v>
      </c>
      <c r="C5" s="34">
        <v>97.589995999999999</v>
      </c>
      <c r="D5" s="34">
        <v>114.709999</v>
      </c>
      <c r="E5" s="34">
        <v>145.41999799999999</v>
      </c>
    </row>
    <row r="6" spans="2:11" x14ac:dyDescent="0.3">
      <c r="B6" s="34">
        <v>67.449996999999996</v>
      </c>
      <c r="C6" s="34">
        <v>97.050003000000004</v>
      </c>
      <c r="D6" s="34">
        <v>113.449997</v>
      </c>
      <c r="E6" s="34">
        <v>144.509995</v>
      </c>
    </row>
    <row r="7" spans="2:11" x14ac:dyDescent="0.3">
      <c r="B7" s="34">
        <v>66.989998</v>
      </c>
      <c r="C7" s="34">
        <v>97.410004000000001</v>
      </c>
      <c r="D7" s="34">
        <v>114.209999</v>
      </c>
      <c r="E7" s="34">
        <v>147.36999499999999</v>
      </c>
    </row>
    <row r="8" spans="2:11" x14ac:dyDescent="0.3">
      <c r="B8" s="34">
        <v>66.580001999999993</v>
      </c>
      <c r="C8" s="34">
        <v>94.849997999999999</v>
      </c>
      <c r="D8" s="34">
        <v>109.269997</v>
      </c>
      <c r="E8" s="34">
        <v>143.699997</v>
      </c>
    </row>
    <row r="9" spans="2:11" ht="15" thickBot="1" x14ac:dyDescent="0.35">
      <c r="B9" s="34">
        <v>67.040001000000004</v>
      </c>
      <c r="C9" s="34">
        <v>96.25</v>
      </c>
      <c r="D9" s="34">
        <v>113.290001</v>
      </c>
      <c r="E9" s="34">
        <v>147.979996</v>
      </c>
    </row>
    <row r="10" spans="2:11" x14ac:dyDescent="0.3">
      <c r="B10" s="34">
        <v>67.459998999999996</v>
      </c>
      <c r="C10" s="34">
        <v>97.129997000000003</v>
      </c>
      <c r="D10" s="34">
        <v>105.760002</v>
      </c>
      <c r="E10" s="34">
        <v>148.85000600000001</v>
      </c>
      <c r="H10" s="22"/>
      <c r="I10" s="22" t="s">
        <v>62</v>
      </c>
      <c r="J10" s="22" t="s">
        <v>63</v>
      </c>
      <c r="K10" s="22" t="s">
        <v>64</v>
      </c>
    </row>
    <row r="11" spans="2:11" x14ac:dyDescent="0.3">
      <c r="B11" s="34">
        <v>69.769997000000004</v>
      </c>
      <c r="C11" s="34">
        <v>99.269997000000004</v>
      </c>
      <c r="D11" s="34">
        <v>115.959999</v>
      </c>
      <c r="E11" s="34">
        <v>155.75</v>
      </c>
      <c r="H11" s="2" t="s">
        <v>62</v>
      </c>
      <c r="I11" s="2">
        <v>1</v>
      </c>
      <c r="J11" s="2"/>
      <c r="K11" s="2"/>
    </row>
    <row r="12" spans="2:11" x14ac:dyDescent="0.3">
      <c r="B12" s="34">
        <v>68.919998000000007</v>
      </c>
      <c r="C12" s="34">
        <v>98.919998000000007</v>
      </c>
      <c r="D12" s="34">
        <v>115.519997</v>
      </c>
      <c r="E12" s="34">
        <v>155.11999499999999</v>
      </c>
      <c r="H12" s="2" t="s">
        <v>63</v>
      </c>
      <c r="I12" s="2">
        <v>0.228869996501538</v>
      </c>
      <c r="J12" s="2">
        <v>1</v>
      </c>
      <c r="K12" s="2"/>
    </row>
    <row r="13" spans="2:11" ht="15" thickBot="1" x14ac:dyDescent="0.35">
      <c r="B13" s="34">
        <v>66.169998000000007</v>
      </c>
      <c r="C13" s="34">
        <v>99.860000999999997</v>
      </c>
      <c r="D13" s="34">
        <v>121.300003</v>
      </c>
      <c r="E13" s="34">
        <v>161.990005</v>
      </c>
      <c r="H13" s="3" t="s">
        <v>64</v>
      </c>
      <c r="I13" s="3">
        <v>5.2467554070283577E-2</v>
      </c>
      <c r="J13" s="3">
        <v>0.80572829716378414</v>
      </c>
      <c r="K13" s="3">
        <v>1</v>
      </c>
    </row>
    <row r="14" spans="2:11" x14ac:dyDescent="0.3">
      <c r="B14" s="34">
        <v>64.540001000000004</v>
      </c>
      <c r="C14" s="34">
        <v>96.099997999999999</v>
      </c>
      <c r="D14" s="34">
        <v>124.5</v>
      </c>
      <c r="E14" s="34">
        <v>159.75</v>
      </c>
    </row>
    <row r="15" spans="2:11" x14ac:dyDescent="0.3">
      <c r="B15" s="34">
        <v>64.349997999999999</v>
      </c>
      <c r="C15" s="34">
        <v>97.5</v>
      </c>
      <c r="D15" s="34">
        <v>129.61999499999999</v>
      </c>
      <c r="E15" s="34">
        <v>172.509995</v>
      </c>
    </row>
    <row r="16" spans="2:11" ht="15" thickBot="1" x14ac:dyDescent="0.35">
      <c r="B16" s="35">
        <v>63.75</v>
      </c>
      <c r="C16" s="34">
        <v>97.650002000000001</v>
      </c>
      <c r="D16" s="34">
        <v>123.279999</v>
      </c>
      <c r="E16" s="34">
        <v>166.949997</v>
      </c>
    </row>
    <row r="17" spans="2:12" x14ac:dyDescent="0.3">
      <c r="B17" s="34">
        <v>63.139999000000003</v>
      </c>
      <c r="C17" s="34">
        <v>96.169998000000007</v>
      </c>
      <c r="D17" s="34">
        <v>126.44000200000001</v>
      </c>
      <c r="E17" s="34">
        <v>165.08999600000001</v>
      </c>
      <c r="H17" s="22"/>
      <c r="I17" s="22" t="s">
        <v>61</v>
      </c>
      <c r="J17" s="22" t="s">
        <v>62</v>
      </c>
      <c r="K17" s="22" t="s">
        <v>63</v>
      </c>
      <c r="L17" s="22" t="s">
        <v>64</v>
      </c>
    </row>
    <row r="18" spans="2:12" x14ac:dyDescent="0.3">
      <c r="B18" s="34">
        <v>63.049999</v>
      </c>
      <c r="C18" s="34">
        <v>97.290001000000004</v>
      </c>
      <c r="D18" s="34">
        <v>126.75</v>
      </c>
      <c r="E18" s="34">
        <v>165.46000699999999</v>
      </c>
      <c r="H18" s="2" t="s">
        <v>61</v>
      </c>
      <c r="I18" s="2">
        <v>1</v>
      </c>
      <c r="J18" s="2"/>
      <c r="K18" s="2"/>
      <c r="L18" s="2"/>
    </row>
    <row r="19" spans="2:12" x14ac:dyDescent="0.3">
      <c r="B19" s="34">
        <v>63.34</v>
      </c>
      <c r="C19" s="34">
        <v>96.080001999999993</v>
      </c>
      <c r="D19" s="34">
        <v>126.599998</v>
      </c>
      <c r="E19" s="34">
        <v>166.990005</v>
      </c>
      <c r="H19" s="2" t="s">
        <v>62</v>
      </c>
      <c r="I19" s="2">
        <v>-7.51820471447811E-3</v>
      </c>
      <c r="J19" s="2">
        <v>1</v>
      </c>
      <c r="K19" s="2"/>
      <c r="L19" s="2"/>
    </row>
    <row r="20" spans="2:12" x14ac:dyDescent="0.3">
      <c r="B20" s="34">
        <v>62.130001</v>
      </c>
      <c r="C20" s="34">
        <v>95.059997999999993</v>
      </c>
      <c r="D20" s="34">
        <v>127.16999800000001</v>
      </c>
      <c r="E20" s="34">
        <v>166.990005</v>
      </c>
      <c r="H20" s="2" t="s">
        <v>63</v>
      </c>
      <c r="I20" s="36">
        <v>-0.78309879293218265</v>
      </c>
      <c r="J20" s="2">
        <v>0.228869996501538</v>
      </c>
      <c r="K20" s="2">
        <v>1</v>
      </c>
      <c r="L20" s="2"/>
    </row>
    <row r="21" spans="2:12" ht="15" thickBot="1" x14ac:dyDescent="0.35">
      <c r="B21" s="34">
        <v>61.450001</v>
      </c>
      <c r="C21" s="34">
        <v>95.540001000000004</v>
      </c>
      <c r="D21" s="34">
        <v>128.64999399999999</v>
      </c>
      <c r="E21" s="34">
        <v>167.39999399999999</v>
      </c>
      <c r="H21" s="3" t="s">
        <v>64</v>
      </c>
      <c r="I21" s="37">
        <v>-0.66023677643770096</v>
      </c>
      <c r="J21" s="3">
        <v>5.2467554070283577E-2</v>
      </c>
      <c r="K21" s="3">
        <v>0.80572829716378414</v>
      </c>
      <c r="L21" s="3">
        <v>1</v>
      </c>
    </row>
    <row r="22" spans="2:12" x14ac:dyDescent="0.3">
      <c r="B22" s="34">
        <v>62.77</v>
      </c>
      <c r="C22" s="34">
        <v>95.93</v>
      </c>
      <c r="D22" s="34">
        <v>130.279999</v>
      </c>
      <c r="E22" s="34">
        <v>169.64999399999999</v>
      </c>
    </row>
    <row r="23" spans="2:12" x14ac:dyDescent="0.3">
      <c r="B23" s="34">
        <v>63.68</v>
      </c>
      <c r="C23" s="34">
        <v>98.989998</v>
      </c>
      <c r="D23" s="34">
        <v>132.53999300000001</v>
      </c>
      <c r="E23" s="34">
        <v>172.220001</v>
      </c>
    </row>
    <row r="24" spans="2:12" x14ac:dyDescent="0.3">
      <c r="B24" s="34">
        <v>65.230002999999996</v>
      </c>
      <c r="C24" s="34">
        <v>98.040001000000004</v>
      </c>
      <c r="D24" s="34">
        <v>128.770004</v>
      </c>
      <c r="E24" s="34">
        <v>173.259995</v>
      </c>
    </row>
    <row r="25" spans="2:12" x14ac:dyDescent="0.3">
      <c r="B25" s="34">
        <v>63.610000999999997</v>
      </c>
      <c r="C25" s="34">
        <v>98.230002999999996</v>
      </c>
      <c r="D25" s="34">
        <v>127.620003</v>
      </c>
      <c r="E25" s="34">
        <v>172.679993</v>
      </c>
    </row>
    <row r="26" spans="2:12" x14ac:dyDescent="0.3">
      <c r="B26" s="34">
        <v>63.889999000000003</v>
      </c>
      <c r="C26" s="34">
        <v>97.800003000000004</v>
      </c>
      <c r="D26" s="34">
        <v>128.949997</v>
      </c>
      <c r="E26" s="34">
        <v>173.66999799999999</v>
      </c>
    </row>
    <row r="27" spans="2:12" x14ac:dyDescent="0.3">
      <c r="B27" s="34">
        <v>63.73</v>
      </c>
      <c r="C27" s="34">
        <v>98.739998</v>
      </c>
      <c r="D27" s="34">
        <v>130.279999</v>
      </c>
      <c r="E27" s="34">
        <v>169.779999</v>
      </c>
    </row>
    <row r="28" spans="2:12" x14ac:dyDescent="0.3">
      <c r="B28" s="34">
        <v>64.389999000000003</v>
      </c>
      <c r="C28" s="34">
        <v>94.879997000000003</v>
      </c>
      <c r="D28" s="34">
        <v>124.75</v>
      </c>
      <c r="E28" s="34">
        <v>160.66999799999999</v>
      </c>
    </row>
    <row r="29" spans="2:12" x14ac:dyDescent="0.3">
      <c r="B29" s="34">
        <v>65.730002999999996</v>
      </c>
      <c r="C29" s="34">
        <v>97.800003000000004</v>
      </c>
      <c r="D29" s="34">
        <v>127.099998</v>
      </c>
      <c r="E29" s="34">
        <v>162.86000100000001</v>
      </c>
    </row>
    <row r="30" spans="2:12" x14ac:dyDescent="0.3">
      <c r="B30" s="34">
        <v>66.379997000000003</v>
      </c>
      <c r="C30" s="34">
        <v>95.830001999999993</v>
      </c>
      <c r="D30" s="34">
        <v>125.32</v>
      </c>
      <c r="E30" s="34">
        <v>160.449997</v>
      </c>
    </row>
    <row r="31" spans="2:12" x14ac:dyDescent="0.3">
      <c r="B31" s="34">
        <v>63.84</v>
      </c>
      <c r="C31" s="34">
        <v>96.959998999999996</v>
      </c>
      <c r="D31" s="34">
        <v>123.25</v>
      </c>
      <c r="E31" s="34">
        <v>160.39999399999999</v>
      </c>
    </row>
    <row r="32" spans="2:12" x14ac:dyDescent="0.3">
      <c r="B32" s="34">
        <v>64.080001999999993</v>
      </c>
      <c r="C32" s="34">
        <v>97.050003000000004</v>
      </c>
      <c r="D32" s="34">
        <v>125.900002</v>
      </c>
      <c r="E32" s="34">
        <v>162.88000500000001</v>
      </c>
    </row>
    <row r="33" spans="2:5" x14ac:dyDescent="0.3">
      <c r="B33" s="34">
        <v>62.150002000000001</v>
      </c>
      <c r="C33" s="34">
        <v>96.349997999999999</v>
      </c>
      <c r="D33" s="34">
        <v>123.589996</v>
      </c>
      <c r="E33" s="34">
        <v>154.279999</v>
      </c>
    </row>
    <row r="34" spans="2:5" x14ac:dyDescent="0.3">
      <c r="B34" s="34">
        <v>62.470001000000003</v>
      </c>
      <c r="C34" s="34">
        <v>97.129997000000003</v>
      </c>
      <c r="D34" s="34">
        <v>126.599998</v>
      </c>
      <c r="E34" s="34">
        <v>158.5</v>
      </c>
    </row>
    <row r="35" spans="2:5" x14ac:dyDescent="0.3">
      <c r="B35" s="34">
        <v>64.480002999999996</v>
      </c>
      <c r="C35" s="34">
        <v>98.900002000000001</v>
      </c>
      <c r="D35" s="34">
        <v>128.46000699999999</v>
      </c>
      <c r="E35" s="34">
        <v>161.94000199999999</v>
      </c>
    </row>
    <row r="36" spans="2:5" x14ac:dyDescent="0.3">
      <c r="B36" s="34">
        <v>64.089995999999999</v>
      </c>
      <c r="C36" s="34">
        <v>94.190002000000007</v>
      </c>
      <c r="D36" s="34">
        <v>129.5</v>
      </c>
      <c r="E36" s="34">
        <v>163.64999399999999</v>
      </c>
    </row>
    <row r="37" spans="2:5" x14ac:dyDescent="0.3">
      <c r="B37" s="34">
        <v>63.200001</v>
      </c>
      <c r="C37" s="34">
        <v>95.650002000000001</v>
      </c>
      <c r="D37" s="34">
        <v>127.08000199999999</v>
      </c>
      <c r="E37" s="34">
        <v>160.39999399999999</v>
      </c>
    </row>
    <row r="38" spans="2:5" x14ac:dyDescent="0.3">
      <c r="B38" s="34">
        <v>66.25</v>
      </c>
      <c r="C38" s="34">
        <v>93.989998</v>
      </c>
      <c r="D38" s="34">
        <v>118.93</v>
      </c>
      <c r="E38" s="34">
        <v>156.720001</v>
      </c>
    </row>
    <row r="39" spans="2:5" x14ac:dyDescent="0.3">
      <c r="B39" s="34">
        <v>65.580001999999993</v>
      </c>
      <c r="C39" s="34">
        <v>92.440002000000007</v>
      </c>
      <c r="D39" s="34">
        <v>117.160004</v>
      </c>
      <c r="E39" s="34">
        <v>153.30999800000001</v>
      </c>
    </row>
    <row r="40" spans="2:5" x14ac:dyDescent="0.3">
      <c r="B40" s="34">
        <v>68.680000000000007</v>
      </c>
      <c r="C40" s="34">
        <v>89.559997999999993</v>
      </c>
      <c r="D40" s="34">
        <v>112.980003</v>
      </c>
      <c r="E40" s="34">
        <v>155.86999499999999</v>
      </c>
    </row>
    <row r="41" spans="2:5" x14ac:dyDescent="0.3">
      <c r="B41" s="34">
        <v>68.120002999999997</v>
      </c>
      <c r="C41" s="34">
        <v>91.489998</v>
      </c>
      <c r="D41" s="34">
        <v>105.989998</v>
      </c>
      <c r="E41" s="34">
        <v>157.13999899999999</v>
      </c>
    </row>
    <row r="42" spans="2:5" x14ac:dyDescent="0.3">
      <c r="B42" s="34">
        <v>66.430000000000007</v>
      </c>
      <c r="C42" s="34">
        <v>93.209998999999996</v>
      </c>
      <c r="D42" s="34">
        <v>112.010002</v>
      </c>
      <c r="E42" s="34">
        <v>159.11000100000001</v>
      </c>
    </row>
    <row r="43" spans="2:5" x14ac:dyDescent="0.3">
      <c r="B43" s="34">
        <v>65.480002999999996</v>
      </c>
      <c r="C43" s="34">
        <v>93.260002</v>
      </c>
      <c r="D43" s="34">
        <v>109.33000199999999</v>
      </c>
      <c r="E43" s="34">
        <v>162.05999800000001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Data From Yahoo</vt:lpstr>
      <vt:lpstr>Center, Spread &amp; Outlier Calcs</vt:lpstr>
      <vt:lpstr>Data &amp; Bin Limits</vt:lpstr>
      <vt:lpstr>Basic Histogram Using Excel</vt:lpstr>
      <vt:lpstr>Histogram Dressed Up</vt:lpstr>
      <vt:lpstr>Correlation Tables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Andrew</dc:creator>
  <cp:lastModifiedBy>admin</cp:lastModifiedBy>
  <cp:lastPrinted>2015-10-06T17:42:49Z</cp:lastPrinted>
  <dcterms:created xsi:type="dcterms:W3CDTF">2015-09-30T17:26:41Z</dcterms:created>
  <dcterms:modified xsi:type="dcterms:W3CDTF">2015-10-25T19:39:19Z</dcterms:modified>
</cp:coreProperties>
</file>